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2342" yWindow="118" windowWidth="16861" windowHeight="13510" activeTab="0"/>
  </bookViews>
  <sheets>
    <sheet name="Project Info" sheetId="1" r:id="rId1"/>
    <sheet name="Concrete Info" sheetId="2" r:id="rId2"/>
    <sheet name="Testing" sheetId="3" r:id="rId3"/>
    <sheet name="Mixtures" sheetId="4" r:id="rId4"/>
    <sheet name="Concrete QC" sheetId="5" r:id="rId5"/>
    <sheet name="Other" sheetId="6" r:id="rId6"/>
  </sheets>
  <externalReferences>
    <externalReference r:id="rId9"/>
  </externalReferences>
  <definedNames>
    <definedName name="AggTech">'Concrete Info'!$A$23</definedName>
    <definedName name="BatchPlant" localSheetId="5">'[1]Project Info'!#REF!</definedName>
    <definedName name="BatchPlant">'Project Info'!#REF!</definedName>
    <definedName name="BatchPlantQC" localSheetId="5">'[1]Concrete Info'!#REF!</definedName>
    <definedName name="BatchPlantQC">'Concrete Info'!#REF!</definedName>
    <definedName name="CompressiveStrengthTech" localSheetId="5">'[1]Concrete Info'!#REF!</definedName>
    <definedName name="CompressiveStrengthTech">'Concrete Info'!#REF!</definedName>
    <definedName name="ConcreteProducer" localSheetId="5">'[1]Project Info'!#REF!</definedName>
    <definedName name="ConcreteProducer">'Project Info'!#REF!</definedName>
    <definedName name="CylinderCuring" localSheetId="5">'[1]Concrete Info'!#REF!</definedName>
    <definedName name="CylinderCuring">'Concrete Info'!#REF!</definedName>
    <definedName name="FV" localSheetId="5">'[1]Concrete Info'!#REF!</definedName>
    <definedName name="FV">'Concrete Info'!#REF!</definedName>
    <definedName name="NewSheets">'Project Info'!$A$49</definedName>
    <definedName name="PCCJMF" localSheetId="5">'[1]Concrete Info'!#REF!</definedName>
    <definedName name="PCCJMF">'Concrete Info'!#REF!</definedName>
    <definedName name="PlasticTestingTech" localSheetId="5">'[1]Concrete Info'!#REF!</definedName>
    <definedName name="PlasticTestingTech">'Concrete Info'!#REF!</definedName>
    <definedName name="PrimesQC">'Concrete Info'!$A$9</definedName>
    <definedName name="_xlnm.Print_Area" localSheetId="1">'Concrete Info'!$A$1:$G$30</definedName>
    <definedName name="_xlnm.Print_Area" localSheetId="3">'Mixtures'!$A$1:$H$26</definedName>
    <definedName name="_xlnm.Print_Area" localSheetId="5">'Other'!$A$1:$J$40</definedName>
    <definedName name="_xlnm.Print_Area" localSheetId="0">'Project Info'!$A$1:$G$37</definedName>
    <definedName name="_xlnm.Print_Area" localSheetId="2">'Testing'!$A$1:$C$26</definedName>
    <definedName name="QCP">'Concrete Info'!$A$8</definedName>
    <definedName name="SpecGravTech">'Concrete Info'!$A$25</definedName>
    <definedName name="SubContractor" localSheetId="5">'[1]Project Info'!#REF!</definedName>
    <definedName name="SubContractor">'Project Info'!#REF!</definedName>
    <definedName name="SubContractor2" localSheetId="5">'[1]Project Info'!#REF!</definedName>
    <definedName name="SubContractor2">'Project Info'!#REF!</definedName>
    <definedName name="TestData" localSheetId="5">'[1]Concrete Info'!#REF!</definedName>
    <definedName name="TestData">'Concrete Info'!#REF!</definedName>
    <definedName name="TestingFacility" localSheetId="5">'[1]Project Info'!#REF!</definedName>
    <definedName name="TestingFacility">'Project Info'!#REF!</definedName>
    <definedName name="TestingFacility2" localSheetId="5">'[1]Project Info'!#REF!</definedName>
    <definedName name="TestingFacility2">'Project Info'!#REF!</definedName>
  </definedNames>
  <calcPr fullCalcOnLoad="1"/>
</workbook>
</file>

<file path=xl/sharedStrings.xml><?xml version="1.0" encoding="utf-8"?>
<sst xmlns="http://schemas.openxmlformats.org/spreadsheetml/2006/main" count="177" uniqueCount="146">
  <si>
    <t>Phone</t>
  </si>
  <si>
    <t>Basis for Proportioning</t>
  </si>
  <si>
    <t>Transfer</t>
  </si>
  <si>
    <t>From project</t>
  </si>
  <si>
    <t>Procedure for Controlling Concrete Temperatures</t>
  </si>
  <si>
    <t>Function</t>
  </si>
  <si>
    <t>Name</t>
  </si>
  <si>
    <t>Organization</t>
  </si>
  <si>
    <t>MDOT 2</t>
  </si>
  <si>
    <t>MDOT 3</t>
  </si>
  <si>
    <t>QC Plan</t>
  </si>
  <si>
    <t>Field Verification</t>
  </si>
  <si>
    <t>Compressive Strength Test</t>
  </si>
  <si>
    <t>Specific Gravity</t>
  </si>
  <si>
    <t>Cylinder Curing</t>
  </si>
  <si>
    <t>Prime Contractor's QC Liaison</t>
  </si>
  <si>
    <t>AASHTO: T 2</t>
  </si>
  <si>
    <t>Sampling Aggregates</t>
  </si>
  <si>
    <t>AASHTO: T 19</t>
  </si>
  <si>
    <t>Bulk Density (“Unit Weight”) and Voids in Aggregates</t>
  </si>
  <si>
    <t>AASHTO: T 23</t>
  </si>
  <si>
    <t>Making and Curing Concrete Test Specimens in the Field</t>
  </si>
  <si>
    <t>AASHTO: T 27</t>
  </si>
  <si>
    <t>Sieve Analysis of Fine and Coarse Aggregates</t>
  </si>
  <si>
    <t>AASHTO: T 84</t>
  </si>
  <si>
    <t>Specific Gravity and Absorption of Fine Aggregate</t>
  </si>
  <si>
    <t>AASHTO: T 85</t>
  </si>
  <si>
    <t>Specific Gravity and Absorption of Coarse Aggregate</t>
  </si>
  <si>
    <t>AASHTO: T 119</t>
  </si>
  <si>
    <t>Slump of Hydraulic Cement Concrete</t>
  </si>
  <si>
    <t>AASHTO: T 121</t>
  </si>
  <si>
    <t>Mass per Cubic Meter (Cubic Foot), Yield, and Air Content (Gravimetric) of Concrete</t>
  </si>
  <si>
    <t>AASHTO: T 126</t>
  </si>
  <si>
    <t>Making and Curing Concrete Test Specimens in the Laboratory</t>
  </si>
  <si>
    <t>AASHTO: T 141</t>
  </si>
  <si>
    <t>Sampling Freshly Mixed Concrete</t>
  </si>
  <si>
    <t>AASHTO: T 152</t>
  </si>
  <si>
    <t>Air Content of Freshly Mixed Concrete by Pressure Method *</t>
  </si>
  <si>
    <t>AASHTO: T 196</t>
  </si>
  <si>
    <t>Air Content of Freshly Mixed Concrete by the Volumetric Method *</t>
  </si>
  <si>
    <t>AASHTO: T 231</t>
  </si>
  <si>
    <t>Capping Cylindrical Concrete Specimens</t>
  </si>
  <si>
    <t xml:space="preserve">AASHTO: T 248 </t>
  </si>
  <si>
    <t>Reducing Field Samples of Aggregate to Testing Size</t>
  </si>
  <si>
    <t>AASHTO: T 255</t>
  </si>
  <si>
    <t>Total Evaporable Moisture Content of Aggregate by Drying</t>
  </si>
  <si>
    <t>ASTM: C 1064</t>
  </si>
  <si>
    <t>Temperature of Freshly Mixed Portland Cement Concrete</t>
  </si>
  <si>
    <t>Test</t>
  </si>
  <si>
    <t>Test Name</t>
  </si>
  <si>
    <t>List of Tests and Responsible Testing Facility</t>
  </si>
  <si>
    <t>Test Data Manager</t>
  </si>
  <si>
    <t>Rejection of Non-Compliant Material</t>
  </si>
  <si>
    <t>Stockpile Management</t>
  </si>
  <si>
    <t>Batching of Concrete</t>
  </si>
  <si>
    <t>Aggregate Gradations</t>
  </si>
  <si>
    <t>List of Mixture Designs</t>
  </si>
  <si>
    <t>Project Number:</t>
  </si>
  <si>
    <t>Project Description:</t>
  </si>
  <si>
    <t>County(s):</t>
  </si>
  <si>
    <t>Organizational Information</t>
  </si>
  <si>
    <t>Concrete Information</t>
  </si>
  <si>
    <t>Prime Contractor:</t>
  </si>
  <si>
    <t>Phone:</t>
  </si>
  <si>
    <t>Fax:</t>
  </si>
  <si>
    <t>MDOT Plant ID:</t>
  </si>
  <si>
    <t>Responsible Organization(s)</t>
  </si>
  <si>
    <t>Name*</t>
  </si>
  <si>
    <t>**</t>
  </si>
  <si>
    <t>ACI 1</t>
  </si>
  <si>
    <t>Certification Expiration Date*</t>
  </si>
  <si>
    <t>MDOT Central Lab approval required</t>
  </si>
  <si>
    <t>*</t>
  </si>
  <si>
    <t>***</t>
  </si>
  <si>
    <t>ACI Grade 1 certification required</t>
  </si>
  <si>
    <t>MDOT Class 2 certification required</t>
  </si>
  <si>
    <t xml:space="preserve">* Equipment necessary for either pressure or volumetric air content. </t>
  </si>
  <si>
    <t>Project Information</t>
  </si>
  <si>
    <t>QCP Revision Number:</t>
  </si>
  <si>
    <t>QCP Revision Date:</t>
  </si>
  <si>
    <t>System of Units:</t>
  </si>
  <si>
    <t>MDOT Certification Expiration Date:</t>
  </si>
  <si>
    <t>Batch Plant QC</t>
  </si>
  <si>
    <t>Mixture Class</t>
  </si>
  <si>
    <t>Laboratory Trial*</t>
  </si>
  <si>
    <t>QC Contacts</t>
  </si>
  <si>
    <r>
      <t>Previous Field Experience*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0"/>
      </rPr>
      <t xml:space="preserve"> **</t>
    </r>
  </si>
  <si>
    <t>Aggregate sizes stored on separate platforms.</t>
  </si>
  <si>
    <t>Aggregate sizes separated by barriers to prevent segregation.</t>
  </si>
  <si>
    <t>Cold Weather Concreting</t>
  </si>
  <si>
    <t>Hot Weather Concreting</t>
  </si>
  <si>
    <t>Chilled Water</t>
  </si>
  <si>
    <t>Ice</t>
  </si>
  <si>
    <t>Liquid Nitrogen</t>
  </si>
  <si>
    <t>Sprinkling Stockpiles</t>
  </si>
  <si>
    <t>Placement Optimization</t>
  </si>
  <si>
    <t>Pre-Placement Job Briefings</t>
  </si>
  <si>
    <t>Cold weather concrete will meet the requirements of Table 6 of the specifications.</t>
  </si>
  <si>
    <t>In order to control concrete temperatures one or more of the following indicated methods will be used:</t>
  </si>
  <si>
    <t>To ensure that aggregates will not be segregated or contaminated they will be stored by the method(s) checked below.</t>
  </si>
  <si>
    <t>Other:</t>
  </si>
  <si>
    <t xml:space="preserve">Procedures for Corrective Actions for Non-Compliance of Specifications </t>
  </si>
  <si>
    <t>SubContractor</t>
  </si>
  <si>
    <t>ConcreteProducer</t>
  </si>
  <si>
    <t>BatchPlant</t>
  </si>
  <si>
    <t>TestingFacility</t>
  </si>
  <si>
    <t>Number</t>
  </si>
  <si>
    <t>Max Row</t>
  </si>
  <si>
    <t>CylinderCuring</t>
  </si>
  <si>
    <t>FV</t>
  </si>
  <si>
    <t>BatchPlantQC</t>
  </si>
  <si>
    <t>TestData</t>
  </si>
  <si>
    <t>PCCJMF</t>
  </si>
  <si>
    <t>CompressiveStrengthTech</t>
  </si>
  <si>
    <t>AggTech</t>
  </si>
  <si>
    <t>SpecGravTech</t>
  </si>
  <si>
    <t>PlasticTestingTech</t>
  </si>
  <si>
    <t>Min Row</t>
  </si>
  <si>
    <t>Delete</t>
  </si>
  <si>
    <t>Rejection</t>
  </si>
  <si>
    <t>Shading Stockpiles</t>
  </si>
  <si>
    <t>Concrete Producer:</t>
  </si>
  <si>
    <t>Batch Plant:</t>
  </si>
  <si>
    <t>Testing Facility:</t>
  </si>
  <si>
    <t>Sub-Contractor:</t>
  </si>
  <si>
    <t>Street Address:</t>
  </si>
  <si>
    <t>City, State  Zip Code:</t>
  </si>
  <si>
    <t>Estimated Quantity of Concrete:</t>
  </si>
  <si>
    <t>****</t>
  </si>
  <si>
    <t>Plastic Concrete Testing***</t>
  </si>
  <si>
    <t>Aggregate Testing****</t>
  </si>
  <si>
    <t>MDOT Class 3 certification required</t>
  </si>
  <si>
    <t>Concrete Mixture Design**</t>
  </si>
  <si>
    <t>as listed by MCIA and in the order of First name, MI (if applicable), Last name</t>
  </si>
  <si>
    <t xml:space="preserve">Please include other information on the following lines, if required. </t>
  </si>
  <si>
    <t>User Name</t>
  </si>
  <si>
    <t>Date Saved</t>
  </si>
  <si>
    <t>Time Saved</t>
  </si>
  <si>
    <t>Compressive Strengths</t>
  </si>
  <si>
    <t>AASHTO: T 22</t>
  </si>
  <si>
    <t>Compressive Strength of Cylindrical Concrete Specimens</t>
  </si>
  <si>
    <t>Producer's Mixture Number</t>
  </si>
  <si>
    <t>Reviewing Lab's Field Verification Approval Number</t>
  </si>
  <si>
    <t>Not previously used on Department / OSARC projects</t>
  </si>
  <si>
    <t>From a non-Department / non-OSARC project</t>
  </si>
  <si>
    <t>Reviewing Lab's Mixture Tentative Approval Number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</si>
</sst>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\-d\-yy"/>
    <numFmt numFmtId="170" formatCode="mm\-dd\-yy"/>
    <numFmt numFmtId="171" formatCode="[$-409]d\-mmm\-yy;@"/>
    <numFmt numFmtId="172" formatCode="[&lt;=9999999]###\-####;\(###\)\ ###\-####"/>
    <numFmt numFmtId="173" formatCode="00000\-0000"/>
    <numFmt numFmtId="174" formatCode="[$-409]mmmm\ d\,\ yyyy;@"/>
    <numFmt numFmtId="175" formatCode="mmm\-yyyy"/>
    <numFmt numFmtId="176" formatCode="mm/dd/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170" fontId="0" fillId="0" borderId="4" xfId="0" applyNumberFormat="1" applyBorder="1" applyAlignment="1" applyProtection="1">
      <alignment horizontal="center"/>
      <protection locked="0"/>
    </xf>
    <xf numFmtId="170" fontId="0" fillId="0" borderId="6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vertical="center" wrapText="1"/>
      <protection/>
    </xf>
    <xf numFmtId="174" fontId="0" fillId="0" borderId="2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4" xfId="0" applyBorder="1" applyAlignment="1" applyProtection="1">
      <alignment horizontal="right" vertical="center" wrapText="1"/>
      <protection/>
    </xf>
    <xf numFmtId="0" fontId="0" fillId="0" borderId="15" xfId="0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right" vertical="center" wrapText="1"/>
      <protection/>
    </xf>
    <xf numFmtId="0" fontId="0" fillId="0" borderId="35" xfId="0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vertical="center" wrapText="1"/>
      <protection/>
    </xf>
    <xf numFmtId="0" fontId="0" fillId="0" borderId="37" xfId="0" applyFill="1" applyBorder="1" applyAlignment="1" applyProtection="1">
      <alignment horizontal="righ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31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 horizontal="right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0" fillId="0" borderId="41" xfId="0" applyNumberFormat="1" applyFont="1" applyBorder="1" applyAlignment="1" applyProtection="1">
      <alignment horizontal="right" vertical="center" wrapText="1"/>
      <protection locked="0"/>
    </xf>
    <xf numFmtId="172" fontId="0" fillId="0" borderId="20" xfId="0" applyNumberFormat="1" applyFont="1" applyBorder="1" applyAlignment="1" applyProtection="1">
      <alignment horizontal="righ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14" fontId="0" fillId="0" borderId="43" xfId="0" applyNumberFormat="1" applyBorder="1" applyAlignment="1" applyProtection="1">
      <alignment/>
      <protection/>
    </xf>
    <xf numFmtId="19" fontId="0" fillId="0" borderId="44" xfId="0" applyNumberFormat="1" applyBorder="1" applyAlignment="1" applyProtection="1">
      <alignment/>
      <protection/>
    </xf>
    <xf numFmtId="14" fontId="0" fillId="0" borderId="45" xfId="0" applyNumberFormat="1" applyBorder="1" applyAlignment="1" applyProtection="1">
      <alignment/>
      <protection/>
    </xf>
    <xf numFmtId="19" fontId="0" fillId="0" borderId="46" xfId="0" applyNumberFormat="1" applyBorder="1" applyAlignment="1" applyProtection="1">
      <alignment/>
      <protection/>
    </xf>
    <xf numFmtId="0" fontId="0" fillId="0" borderId="47" xfId="0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47625</xdr:rowOff>
    </xdr:from>
    <xdr:to>
      <xdr:col>10</xdr:col>
      <xdr:colOff>57150</xdr:colOff>
      <xdr:row>1</xdr:row>
      <xdr:rowOff>57150</xdr:rowOff>
    </xdr:to>
    <xdr:sp macro="[0]!Insert_SubContractor">
      <xdr:nvSpPr>
        <xdr:cNvPr id="1" name="Rectangle 4"/>
        <xdr:cNvSpPr>
          <a:spLocks/>
        </xdr:cNvSpPr>
      </xdr:nvSpPr>
      <xdr:spPr>
        <a:xfrm>
          <a:off x="7210425" y="47625"/>
          <a:ext cx="12382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Sub-Contractor</a:t>
          </a:r>
        </a:p>
      </xdr:txBody>
    </xdr:sp>
    <xdr:clientData/>
  </xdr:twoCellAnchor>
  <xdr:twoCellAnchor>
    <xdr:from>
      <xdr:col>8</xdr:col>
      <xdr:colOff>38100</xdr:colOff>
      <xdr:row>5</xdr:row>
      <xdr:rowOff>0</xdr:rowOff>
    </xdr:from>
    <xdr:to>
      <xdr:col>10</xdr:col>
      <xdr:colOff>95250</xdr:colOff>
      <xdr:row>6</xdr:row>
      <xdr:rowOff>19050</xdr:rowOff>
    </xdr:to>
    <xdr:sp macro="[0]!Delete_SubContractor">
      <xdr:nvSpPr>
        <xdr:cNvPr id="2" name="Rectangle 5"/>
        <xdr:cNvSpPr>
          <a:spLocks/>
        </xdr:cNvSpPr>
      </xdr:nvSpPr>
      <xdr:spPr>
        <a:xfrm>
          <a:off x="7210425" y="800100"/>
          <a:ext cx="1276350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Sub-Contractor</a:t>
          </a:r>
        </a:p>
      </xdr:txBody>
    </xdr:sp>
    <xdr:clientData/>
  </xdr:twoCellAnchor>
  <xdr:twoCellAnchor>
    <xdr:from>
      <xdr:col>8</xdr:col>
      <xdr:colOff>38100</xdr:colOff>
      <xdr:row>1</xdr:row>
      <xdr:rowOff>57150</xdr:rowOff>
    </xdr:from>
    <xdr:to>
      <xdr:col>10</xdr:col>
      <xdr:colOff>285750</xdr:colOff>
      <xdr:row>2</xdr:row>
      <xdr:rowOff>66675</xdr:rowOff>
    </xdr:to>
    <xdr:sp macro="[0]!Insert_ConcreteProducer">
      <xdr:nvSpPr>
        <xdr:cNvPr id="3" name="Rectangle 6"/>
        <xdr:cNvSpPr>
          <a:spLocks/>
        </xdr:cNvSpPr>
      </xdr:nvSpPr>
      <xdr:spPr>
        <a:xfrm>
          <a:off x="7210425" y="219075"/>
          <a:ext cx="14668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Concrete Producer</a:t>
          </a:r>
        </a:p>
      </xdr:txBody>
    </xdr:sp>
    <xdr:clientData/>
  </xdr:twoCellAnchor>
  <xdr:twoCellAnchor>
    <xdr:from>
      <xdr:col>8</xdr:col>
      <xdr:colOff>38100</xdr:colOff>
      <xdr:row>6</xdr:row>
      <xdr:rowOff>19050</xdr:rowOff>
    </xdr:from>
    <xdr:to>
      <xdr:col>10</xdr:col>
      <xdr:colOff>342900</xdr:colOff>
      <xdr:row>7</xdr:row>
      <xdr:rowOff>38100</xdr:rowOff>
    </xdr:to>
    <xdr:sp macro="[0]!Delete_ConcreteProducer">
      <xdr:nvSpPr>
        <xdr:cNvPr id="4" name="Rectangle 7"/>
        <xdr:cNvSpPr>
          <a:spLocks/>
        </xdr:cNvSpPr>
      </xdr:nvSpPr>
      <xdr:spPr>
        <a:xfrm>
          <a:off x="7210425" y="981075"/>
          <a:ext cx="1524000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Concrete Producer</a:t>
          </a:r>
        </a:p>
      </xdr:txBody>
    </xdr:sp>
    <xdr:clientData/>
  </xdr:twoCellAnchor>
  <xdr:twoCellAnchor>
    <xdr:from>
      <xdr:col>8</xdr:col>
      <xdr:colOff>38100</xdr:colOff>
      <xdr:row>2</xdr:row>
      <xdr:rowOff>66675</xdr:rowOff>
    </xdr:from>
    <xdr:to>
      <xdr:col>9</xdr:col>
      <xdr:colOff>485775</xdr:colOff>
      <xdr:row>3</xdr:row>
      <xdr:rowOff>76200</xdr:rowOff>
    </xdr:to>
    <xdr:sp macro="[0]!Insert_BatchPlant">
      <xdr:nvSpPr>
        <xdr:cNvPr id="5" name="Rectangle 8"/>
        <xdr:cNvSpPr>
          <a:spLocks/>
        </xdr:cNvSpPr>
      </xdr:nvSpPr>
      <xdr:spPr>
        <a:xfrm>
          <a:off x="7210425" y="390525"/>
          <a:ext cx="10572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Batch Plant</a:t>
          </a:r>
        </a:p>
      </xdr:txBody>
    </xdr:sp>
    <xdr:clientData/>
  </xdr:twoCellAnchor>
  <xdr:twoCellAnchor>
    <xdr:from>
      <xdr:col>8</xdr:col>
      <xdr:colOff>38100</xdr:colOff>
      <xdr:row>7</xdr:row>
      <xdr:rowOff>38100</xdr:rowOff>
    </xdr:from>
    <xdr:to>
      <xdr:col>9</xdr:col>
      <xdr:colOff>542925</xdr:colOff>
      <xdr:row>8</xdr:row>
      <xdr:rowOff>57150</xdr:rowOff>
    </xdr:to>
    <xdr:sp macro="[0]!Delete_BatchPlant">
      <xdr:nvSpPr>
        <xdr:cNvPr id="6" name="Rectangle 9"/>
        <xdr:cNvSpPr>
          <a:spLocks/>
        </xdr:cNvSpPr>
      </xdr:nvSpPr>
      <xdr:spPr>
        <a:xfrm>
          <a:off x="7210425" y="1162050"/>
          <a:ext cx="111442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Batch Plant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10</xdr:col>
      <xdr:colOff>57150</xdr:colOff>
      <xdr:row>4</xdr:row>
      <xdr:rowOff>85725</xdr:rowOff>
    </xdr:to>
    <xdr:sp macro="[0]!Insert_TestingFacility">
      <xdr:nvSpPr>
        <xdr:cNvPr id="7" name="Rectangle 10"/>
        <xdr:cNvSpPr>
          <a:spLocks/>
        </xdr:cNvSpPr>
      </xdr:nvSpPr>
      <xdr:spPr>
        <a:xfrm>
          <a:off x="7210425" y="552450"/>
          <a:ext cx="12382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Testing Facility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10</xdr:col>
      <xdr:colOff>104775</xdr:colOff>
      <xdr:row>9</xdr:row>
      <xdr:rowOff>76200</xdr:rowOff>
    </xdr:to>
    <xdr:sp macro="[0]!Delete_TestingFacility">
      <xdr:nvSpPr>
        <xdr:cNvPr id="8" name="Rectangle 11"/>
        <xdr:cNvSpPr>
          <a:spLocks/>
        </xdr:cNvSpPr>
      </xdr:nvSpPr>
      <xdr:spPr>
        <a:xfrm>
          <a:off x="7210425" y="1343025"/>
          <a:ext cx="128587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Testing Facility</a:t>
          </a:r>
        </a:p>
      </xdr:txBody>
    </xdr:sp>
    <xdr:clientData/>
  </xdr:twoCellAnchor>
  <xdr:twoCellAnchor>
    <xdr:from>
      <xdr:col>8</xdr:col>
      <xdr:colOff>38100</xdr:colOff>
      <xdr:row>10</xdr:row>
      <xdr:rowOff>114300</xdr:rowOff>
    </xdr:from>
    <xdr:to>
      <xdr:col>9</xdr:col>
      <xdr:colOff>38100</xdr:colOff>
      <xdr:row>11</xdr:row>
      <xdr:rowOff>133350</xdr:rowOff>
    </xdr:to>
    <xdr:sp macro="[0]!PrintAll">
      <xdr:nvSpPr>
        <xdr:cNvPr id="9" name="Rectangle 29"/>
        <xdr:cNvSpPr>
          <a:spLocks/>
        </xdr:cNvSpPr>
      </xdr:nvSpPr>
      <xdr:spPr>
        <a:xfrm>
          <a:off x="7210425" y="1724025"/>
          <a:ext cx="6096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Print QCP</a:t>
          </a:r>
        </a:p>
      </xdr:txBody>
    </xdr:sp>
    <xdr:clientData/>
  </xdr:twoCellAnchor>
  <xdr:twoCellAnchor>
    <xdr:from>
      <xdr:col>31</xdr:col>
      <xdr:colOff>47625</xdr:colOff>
      <xdr:row>0</xdr:row>
      <xdr:rowOff>47625</xdr:rowOff>
    </xdr:from>
    <xdr:to>
      <xdr:col>32</xdr:col>
      <xdr:colOff>476250</xdr:colOff>
      <xdr:row>1</xdr:row>
      <xdr:rowOff>57150</xdr:rowOff>
    </xdr:to>
    <xdr:sp macro="[0]!Insert_Sheet">
      <xdr:nvSpPr>
        <xdr:cNvPr id="10" name="Rectangle 46"/>
        <xdr:cNvSpPr>
          <a:spLocks/>
        </xdr:cNvSpPr>
      </xdr:nvSpPr>
      <xdr:spPr>
        <a:xfrm>
          <a:off x="9048750" y="47625"/>
          <a:ext cx="10382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New Sheet</a:t>
          </a:r>
        </a:p>
      </xdr:txBody>
    </xdr:sp>
    <xdr:clientData/>
  </xdr:twoCellAnchor>
  <xdr:twoCellAnchor>
    <xdr:from>
      <xdr:col>31</xdr:col>
      <xdr:colOff>47625</xdr:colOff>
      <xdr:row>1</xdr:row>
      <xdr:rowOff>57150</xdr:rowOff>
    </xdr:from>
    <xdr:to>
      <xdr:col>32</xdr:col>
      <xdr:colOff>476250</xdr:colOff>
      <xdr:row>2</xdr:row>
      <xdr:rowOff>57150</xdr:rowOff>
    </xdr:to>
    <xdr:sp macro="[0]!Delete_Sheet">
      <xdr:nvSpPr>
        <xdr:cNvPr id="11" name="Rectangle 47"/>
        <xdr:cNvSpPr>
          <a:spLocks/>
        </xdr:cNvSpPr>
      </xdr:nvSpPr>
      <xdr:spPr>
        <a:xfrm>
          <a:off x="9048750" y="219075"/>
          <a:ext cx="1038225" cy="16192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600075</xdr:colOff>
      <xdr:row>0</xdr:row>
      <xdr:rowOff>38100</xdr:rowOff>
    </xdr:from>
    <xdr:to>
      <xdr:col>6</xdr:col>
      <xdr:colOff>695325</xdr:colOff>
      <xdr:row>1</xdr:row>
      <xdr:rowOff>47625</xdr:rowOff>
    </xdr:to>
    <xdr:sp macro="[0]!Insert_Rejection">
      <xdr:nvSpPr>
        <xdr:cNvPr id="1" name="Rectangle 4"/>
        <xdr:cNvSpPr>
          <a:spLocks/>
        </xdr:cNvSpPr>
      </xdr:nvSpPr>
      <xdr:spPr>
        <a:xfrm>
          <a:off x="7867650" y="38100"/>
          <a:ext cx="9715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Rejection</a:t>
          </a:r>
        </a:p>
      </xdr:txBody>
    </xdr:sp>
    <xdr:clientData fPrintsWithSheet="0"/>
  </xdr:twoCellAnchor>
  <xdr:twoCellAnchor editAs="absolute">
    <xdr:from>
      <xdr:col>5</xdr:col>
      <xdr:colOff>600075</xdr:colOff>
      <xdr:row>1</xdr:row>
      <xdr:rowOff>47625</xdr:rowOff>
    </xdr:from>
    <xdr:to>
      <xdr:col>6</xdr:col>
      <xdr:colOff>695325</xdr:colOff>
      <xdr:row>2</xdr:row>
      <xdr:rowOff>66675</xdr:rowOff>
    </xdr:to>
    <xdr:sp macro="[0]!Insert_CylinderCure">
      <xdr:nvSpPr>
        <xdr:cNvPr id="2" name="Rectangle 5"/>
        <xdr:cNvSpPr>
          <a:spLocks/>
        </xdr:cNvSpPr>
      </xdr:nvSpPr>
      <xdr:spPr>
        <a:xfrm>
          <a:off x="7867650" y="219075"/>
          <a:ext cx="9715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Curing</a:t>
          </a:r>
        </a:p>
      </xdr:txBody>
    </xdr:sp>
    <xdr:clientData fPrintsWithSheet="0"/>
  </xdr:twoCellAnchor>
  <xdr:twoCellAnchor editAs="absolute">
    <xdr:from>
      <xdr:col>5</xdr:col>
      <xdr:colOff>600075</xdr:colOff>
      <xdr:row>2</xdr:row>
      <xdr:rowOff>66675</xdr:rowOff>
    </xdr:from>
    <xdr:to>
      <xdr:col>6</xdr:col>
      <xdr:colOff>695325</xdr:colOff>
      <xdr:row>3</xdr:row>
      <xdr:rowOff>66675</xdr:rowOff>
    </xdr:to>
    <xdr:sp macro="[0]!Insert_FV">
      <xdr:nvSpPr>
        <xdr:cNvPr id="3" name="Rectangle 6"/>
        <xdr:cNvSpPr>
          <a:spLocks/>
        </xdr:cNvSpPr>
      </xdr:nvSpPr>
      <xdr:spPr>
        <a:xfrm>
          <a:off x="7867650" y="409575"/>
          <a:ext cx="9715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FV</a:t>
          </a:r>
        </a:p>
      </xdr:txBody>
    </xdr:sp>
    <xdr:clientData fPrintsWithSheet="0"/>
  </xdr:twoCellAnchor>
  <xdr:twoCellAnchor editAs="absolute">
    <xdr:from>
      <xdr:col>5</xdr:col>
      <xdr:colOff>600075</xdr:colOff>
      <xdr:row>3</xdr:row>
      <xdr:rowOff>66675</xdr:rowOff>
    </xdr:from>
    <xdr:to>
      <xdr:col>6</xdr:col>
      <xdr:colOff>695325</xdr:colOff>
      <xdr:row>4</xdr:row>
      <xdr:rowOff>85725</xdr:rowOff>
    </xdr:to>
    <xdr:sp macro="[0]!Insert_BatchPlantQC">
      <xdr:nvSpPr>
        <xdr:cNvPr id="4" name="Rectangle 7"/>
        <xdr:cNvSpPr>
          <a:spLocks/>
        </xdr:cNvSpPr>
      </xdr:nvSpPr>
      <xdr:spPr>
        <a:xfrm>
          <a:off x="7867650" y="581025"/>
          <a:ext cx="9715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Plant QC</a:t>
          </a:r>
        </a:p>
      </xdr:txBody>
    </xdr:sp>
    <xdr:clientData fPrintsWithSheet="0"/>
  </xdr:twoCellAnchor>
  <xdr:twoCellAnchor editAs="absolute">
    <xdr:from>
      <xdr:col>5</xdr:col>
      <xdr:colOff>600075</xdr:colOff>
      <xdr:row>4</xdr:row>
      <xdr:rowOff>85725</xdr:rowOff>
    </xdr:from>
    <xdr:to>
      <xdr:col>6</xdr:col>
      <xdr:colOff>695325</xdr:colOff>
      <xdr:row>5</xdr:row>
      <xdr:rowOff>104775</xdr:rowOff>
    </xdr:to>
    <xdr:sp macro="[0]!Insert_TestData">
      <xdr:nvSpPr>
        <xdr:cNvPr id="5" name="Rectangle 8"/>
        <xdr:cNvSpPr>
          <a:spLocks/>
        </xdr:cNvSpPr>
      </xdr:nvSpPr>
      <xdr:spPr>
        <a:xfrm>
          <a:off x="7867650" y="762000"/>
          <a:ext cx="9715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Data Mngr</a:t>
          </a:r>
        </a:p>
      </xdr:txBody>
    </xdr:sp>
    <xdr:clientData fPrintsWithSheet="0"/>
  </xdr:twoCellAnchor>
  <xdr:twoCellAnchor editAs="absolute">
    <xdr:from>
      <xdr:col>7</xdr:col>
      <xdr:colOff>657225</xdr:colOff>
      <xdr:row>0</xdr:row>
      <xdr:rowOff>38100</xdr:rowOff>
    </xdr:from>
    <xdr:to>
      <xdr:col>9</xdr:col>
      <xdr:colOff>447675</xdr:colOff>
      <xdr:row>1</xdr:row>
      <xdr:rowOff>47625</xdr:rowOff>
    </xdr:to>
    <xdr:sp macro="[0]!Delete_Rejection">
      <xdr:nvSpPr>
        <xdr:cNvPr id="6" name="Rectangle 9"/>
        <xdr:cNvSpPr>
          <a:spLocks/>
        </xdr:cNvSpPr>
      </xdr:nvSpPr>
      <xdr:spPr>
        <a:xfrm>
          <a:off x="9563100" y="38100"/>
          <a:ext cx="107632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Rejection</a:t>
          </a:r>
        </a:p>
      </xdr:txBody>
    </xdr:sp>
    <xdr:clientData fPrintsWithSheet="0"/>
  </xdr:twoCellAnchor>
  <xdr:twoCellAnchor editAs="absolute">
    <xdr:from>
      <xdr:col>7</xdr:col>
      <xdr:colOff>657225</xdr:colOff>
      <xdr:row>1</xdr:row>
      <xdr:rowOff>47625</xdr:rowOff>
    </xdr:from>
    <xdr:to>
      <xdr:col>9</xdr:col>
      <xdr:colOff>447675</xdr:colOff>
      <xdr:row>2</xdr:row>
      <xdr:rowOff>66675</xdr:rowOff>
    </xdr:to>
    <xdr:sp macro="[0]!Delete_CylinderCuring">
      <xdr:nvSpPr>
        <xdr:cNvPr id="7" name="Rectangle 10"/>
        <xdr:cNvSpPr>
          <a:spLocks/>
        </xdr:cNvSpPr>
      </xdr:nvSpPr>
      <xdr:spPr>
        <a:xfrm>
          <a:off x="9563100" y="219075"/>
          <a:ext cx="1076325" cy="190500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Curing</a:t>
          </a:r>
        </a:p>
      </xdr:txBody>
    </xdr:sp>
    <xdr:clientData fPrintsWithSheet="0"/>
  </xdr:twoCellAnchor>
  <xdr:twoCellAnchor editAs="absolute">
    <xdr:from>
      <xdr:col>7</xdr:col>
      <xdr:colOff>657225</xdr:colOff>
      <xdr:row>2</xdr:row>
      <xdr:rowOff>66675</xdr:rowOff>
    </xdr:from>
    <xdr:to>
      <xdr:col>9</xdr:col>
      <xdr:colOff>447675</xdr:colOff>
      <xdr:row>3</xdr:row>
      <xdr:rowOff>66675</xdr:rowOff>
    </xdr:to>
    <xdr:sp macro="[0]!Delete_FV">
      <xdr:nvSpPr>
        <xdr:cNvPr id="8" name="Rectangle 11"/>
        <xdr:cNvSpPr>
          <a:spLocks/>
        </xdr:cNvSpPr>
      </xdr:nvSpPr>
      <xdr:spPr>
        <a:xfrm>
          <a:off x="9563100" y="409575"/>
          <a:ext cx="1076325" cy="171450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FV</a:t>
          </a:r>
        </a:p>
      </xdr:txBody>
    </xdr:sp>
    <xdr:clientData fPrintsWithSheet="0"/>
  </xdr:twoCellAnchor>
  <xdr:twoCellAnchor editAs="absolute">
    <xdr:from>
      <xdr:col>7</xdr:col>
      <xdr:colOff>657225</xdr:colOff>
      <xdr:row>3</xdr:row>
      <xdr:rowOff>66675</xdr:rowOff>
    </xdr:from>
    <xdr:to>
      <xdr:col>9</xdr:col>
      <xdr:colOff>447675</xdr:colOff>
      <xdr:row>4</xdr:row>
      <xdr:rowOff>85725</xdr:rowOff>
    </xdr:to>
    <xdr:sp macro="[0]!Delete_BatchPlantQC">
      <xdr:nvSpPr>
        <xdr:cNvPr id="9" name="Rectangle 12"/>
        <xdr:cNvSpPr>
          <a:spLocks/>
        </xdr:cNvSpPr>
      </xdr:nvSpPr>
      <xdr:spPr>
        <a:xfrm>
          <a:off x="9563100" y="581025"/>
          <a:ext cx="107632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Plant QC</a:t>
          </a:r>
        </a:p>
      </xdr:txBody>
    </xdr:sp>
    <xdr:clientData fPrintsWithSheet="0"/>
  </xdr:twoCellAnchor>
  <xdr:twoCellAnchor editAs="absolute">
    <xdr:from>
      <xdr:col>7</xdr:col>
      <xdr:colOff>657225</xdr:colOff>
      <xdr:row>4</xdr:row>
      <xdr:rowOff>85725</xdr:rowOff>
    </xdr:from>
    <xdr:to>
      <xdr:col>9</xdr:col>
      <xdr:colOff>447675</xdr:colOff>
      <xdr:row>5</xdr:row>
      <xdr:rowOff>104775</xdr:rowOff>
    </xdr:to>
    <xdr:sp macro="[0]!Delete_TestData">
      <xdr:nvSpPr>
        <xdr:cNvPr id="10" name="Rectangle 13"/>
        <xdr:cNvSpPr>
          <a:spLocks/>
        </xdr:cNvSpPr>
      </xdr:nvSpPr>
      <xdr:spPr>
        <a:xfrm>
          <a:off x="9563100" y="762000"/>
          <a:ext cx="1076325" cy="190500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Data Mngr</a:t>
          </a:r>
        </a:p>
      </xdr:txBody>
    </xdr:sp>
    <xdr:clientData fPrintsWithSheet="0"/>
  </xdr:twoCellAnchor>
  <xdr:twoCellAnchor editAs="absolute">
    <xdr:from>
      <xdr:col>5</xdr:col>
      <xdr:colOff>600075</xdr:colOff>
      <xdr:row>6</xdr:row>
      <xdr:rowOff>0</xdr:rowOff>
    </xdr:from>
    <xdr:to>
      <xdr:col>7</xdr:col>
      <xdr:colOff>371475</xdr:colOff>
      <xdr:row>7</xdr:row>
      <xdr:rowOff>9525</xdr:rowOff>
    </xdr:to>
    <xdr:sp macro="[0]!Insert_PCCJMF">
      <xdr:nvSpPr>
        <xdr:cNvPr id="11" name="Rectangle 14"/>
        <xdr:cNvSpPr>
          <a:spLocks/>
        </xdr:cNvSpPr>
      </xdr:nvSpPr>
      <xdr:spPr>
        <a:xfrm>
          <a:off x="7867650" y="1019175"/>
          <a:ext cx="14097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Mixture Designer</a:t>
          </a:r>
        </a:p>
      </xdr:txBody>
    </xdr:sp>
    <xdr:clientData fPrintsWithSheet="0"/>
  </xdr:twoCellAnchor>
  <xdr:twoCellAnchor editAs="absolute">
    <xdr:from>
      <xdr:col>5</xdr:col>
      <xdr:colOff>600075</xdr:colOff>
      <xdr:row>7</xdr:row>
      <xdr:rowOff>9525</xdr:rowOff>
    </xdr:from>
    <xdr:to>
      <xdr:col>7</xdr:col>
      <xdr:colOff>371475</xdr:colOff>
      <xdr:row>8</xdr:row>
      <xdr:rowOff>28575</xdr:rowOff>
    </xdr:to>
    <xdr:sp macro="[0]!Insert_PlasticTesting">
      <xdr:nvSpPr>
        <xdr:cNvPr id="12" name="Rectangle 15"/>
        <xdr:cNvSpPr>
          <a:spLocks/>
        </xdr:cNvSpPr>
      </xdr:nvSpPr>
      <xdr:spPr>
        <a:xfrm>
          <a:off x="7867650" y="1200150"/>
          <a:ext cx="14097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Plastic Tech</a:t>
          </a:r>
        </a:p>
      </xdr:txBody>
    </xdr:sp>
    <xdr:clientData fPrintsWithSheet="0"/>
  </xdr:twoCellAnchor>
  <xdr:twoCellAnchor editAs="absolute">
    <xdr:from>
      <xdr:col>5</xdr:col>
      <xdr:colOff>600075</xdr:colOff>
      <xdr:row>8</xdr:row>
      <xdr:rowOff>28575</xdr:rowOff>
    </xdr:from>
    <xdr:to>
      <xdr:col>7</xdr:col>
      <xdr:colOff>371475</xdr:colOff>
      <xdr:row>9</xdr:row>
      <xdr:rowOff>47625</xdr:rowOff>
    </xdr:to>
    <xdr:sp macro="[0]!Insert_CompressiveTech">
      <xdr:nvSpPr>
        <xdr:cNvPr id="13" name="Rectangle 16"/>
        <xdr:cNvSpPr>
          <a:spLocks/>
        </xdr:cNvSpPr>
      </xdr:nvSpPr>
      <xdr:spPr>
        <a:xfrm>
          <a:off x="7867650" y="1381125"/>
          <a:ext cx="14097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Comp StrngTech</a:t>
          </a:r>
        </a:p>
      </xdr:txBody>
    </xdr:sp>
    <xdr:clientData fPrintsWithSheet="0"/>
  </xdr:twoCellAnchor>
  <xdr:twoCellAnchor editAs="absolute">
    <xdr:from>
      <xdr:col>5</xdr:col>
      <xdr:colOff>600075</xdr:colOff>
      <xdr:row>9</xdr:row>
      <xdr:rowOff>47625</xdr:rowOff>
    </xdr:from>
    <xdr:to>
      <xdr:col>7</xdr:col>
      <xdr:colOff>371475</xdr:colOff>
      <xdr:row>10</xdr:row>
      <xdr:rowOff>66675</xdr:rowOff>
    </xdr:to>
    <xdr:sp macro="[0]!Insert_AggTech">
      <xdr:nvSpPr>
        <xdr:cNvPr id="14" name="Rectangle 17"/>
        <xdr:cNvSpPr>
          <a:spLocks/>
        </xdr:cNvSpPr>
      </xdr:nvSpPr>
      <xdr:spPr>
        <a:xfrm>
          <a:off x="7867650" y="1562100"/>
          <a:ext cx="14097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Agg Tech</a:t>
          </a:r>
        </a:p>
      </xdr:txBody>
    </xdr:sp>
    <xdr:clientData fPrintsWithSheet="0"/>
  </xdr:twoCellAnchor>
  <xdr:twoCellAnchor editAs="absolute">
    <xdr:from>
      <xdr:col>5</xdr:col>
      <xdr:colOff>600075</xdr:colOff>
      <xdr:row>10</xdr:row>
      <xdr:rowOff>66675</xdr:rowOff>
    </xdr:from>
    <xdr:to>
      <xdr:col>7</xdr:col>
      <xdr:colOff>371475</xdr:colOff>
      <xdr:row>11</xdr:row>
      <xdr:rowOff>85725</xdr:rowOff>
    </xdr:to>
    <xdr:sp macro="[0]!Insert_SpecGravTech">
      <xdr:nvSpPr>
        <xdr:cNvPr id="15" name="Rectangle 18"/>
        <xdr:cNvSpPr>
          <a:spLocks/>
        </xdr:cNvSpPr>
      </xdr:nvSpPr>
      <xdr:spPr>
        <a:xfrm>
          <a:off x="7867650" y="1743075"/>
          <a:ext cx="14097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Gravity Tech</a:t>
          </a:r>
        </a:p>
      </xdr:txBody>
    </xdr:sp>
    <xdr:clientData fPrintsWithSheet="0"/>
  </xdr:twoCellAnchor>
  <xdr:twoCellAnchor editAs="absolute">
    <xdr:from>
      <xdr:col>7</xdr:col>
      <xdr:colOff>657225</xdr:colOff>
      <xdr:row>6</xdr:row>
      <xdr:rowOff>0</xdr:rowOff>
    </xdr:from>
    <xdr:to>
      <xdr:col>9</xdr:col>
      <xdr:colOff>809625</xdr:colOff>
      <xdr:row>7</xdr:row>
      <xdr:rowOff>0</xdr:rowOff>
    </xdr:to>
    <xdr:sp macro="[0]!Delete_PCCJMF">
      <xdr:nvSpPr>
        <xdr:cNvPr id="16" name="Rectangle 24"/>
        <xdr:cNvSpPr>
          <a:spLocks/>
        </xdr:cNvSpPr>
      </xdr:nvSpPr>
      <xdr:spPr>
        <a:xfrm>
          <a:off x="9563100" y="1019175"/>
          <a:ext cx="1438275" cy="171450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Mixture Designer</a:t>
          </a:r>
        </a:p>
      </xdr:txBody>
    </xdr:sp>
    <xdr:clientData fPrintsWithSheet="0"/>
  </xdr:twoCellAnchor>
  <xdr:twoCellAnchor editAs="absolute">
    <xdr:from>
      <xdr:col>7</xdr:col>
      <xdr:colOff>657225</xdr:colOff>
      <xdr:row>7</xdr:row>
      <xdr:rowOff>0</xdr:rowOff>
    </xdr:from>
    <xdr:to>
      <xdr:col>9</xdr:col>
      <xdr:colOff>809625</xdr:colOff>
      <xdr:row>8</xdr:row>
      <xdr:rowOff>28575</xdr:rowOff>
    </xdr:to>
    <xdr:sp macro="[0]!Delete_PlasticTestingTech">
      <xdr:nvSpPr>
        <xdr:cNvPr id="17" name="Rectangle 25"/>
        <xdr:cNvSpPr>
          <a:spLocks/>
        </xdr:cNvSpPr>
      </xdr:nvSpPr>
      <xdr:spPr>
        <a:xfrm>
          <a:off x="9563100" y="1190625"/>
          <a:ext cx="1438275" cy="190500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Plastic Tech</a:t>
          </a:r>
        </a:p>
      </xdr:txBody>
    </xdr:sp>
    <xdr:clientData fPrintsWithSheet="0"/>
  </xdr:twoCellAnchor>
  <xdr:twoCellAnchor editAs="absolute">
    <xdr:from>
      <xdr:col>7</xdr:col>
      <xdr:colOff>657225</xdr:colOff>
      <xdr:row>8</xdr:row>
      <xdr:rowOff>28575</xdr:rowOff>
    </xdr:from>
    <xdr:to>
      <xdr:col>9</xdr:col>
      <xdr:colOff>809625</xdr:colOff>
      <xdr:row>9</xdr:row>
      <xdr:rowOff>47625</xdr:rowOff>
    </xdr:to>
    <xdr:sp macro="[0]!Delete_CompressiveStrengthTech">
      <xdr:nvSpPr>
        <xdr:cNvPr id="18" name="Rectangle 26"/>
        <xdr:cNvSpPr>
          <a:spLocks/>
        </xdr:cNvSpPr>
      </xdr:nvSpPr>
      <xdr:spPr>
        <a:xfrm>
          <a:off x="9563100" y="1381125"/>
          <a:ext cx="143827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Comp StrngTech</a:t>
          </a:r>
        </a:p>
      </xdr:txBody>
    </xdr:sp>
    <xdr:clientData fPrintsWithSheet="0"/>
  </xdr:twoCellAnchor>
  <xdr:twoCellAnchor editAs="absolute">
    <xdr:from>
      <xdr:col>7</xdr:col>
      <xdr:colOff>657225</xdr:colOff>
      <xdr:row>9</xdr:row>
      <xdr:rowOff>47625</xdr:rowOff>
    </xdr:from>
    <xdr:to>
      <xdr:col>9</xdr:col>
      <xdr:colOff>809625</xdr:colOff>
      <xdr:row>10</xdr:row>
      <xdr:rowOff>66675</xdr:rowOff>
    </xdr:to>
    <xdr:sp macro="[0]!Delete_AggTech">
      <xdr:nvSpPr>
        <xdr:cNvPr id="19" name="Rectangle 27"/>
        <xdr:cNvSpPr>
          <a:spLocks/>
        </xdr:cNvSpPr>
      </xdr:nvSpPr>
      <xdr:spPr>
        <a:xfrm>
          <a:off x="9563100" y="1562100"/>
          <a:ext cx="143827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Agg Tech</a:t>
          </a:r>
        </a:p>
      </xdr:txBody>
    </xdr:sp>
    <xdr:clientData fPrintsWithSheet="0"/>
  </xdr:twoCellAnchor>
  <xdr:twoCellAnchor editAs="absolute">
    <xdr:from>
      <xdr:col>7</xdr:col>
      <xdr:colOff>657225</xdr:colOff>
      <xdr:row>10</xdr:row>
      <xdr:rowOff>66675</xdr:rowOff>
    </xdr:from>
    <xdr:to>
      <xdr:col>9</xdr:col>
      <xdr:colOff>809625</xdr:colOff>
      <xdr:row>11</xdr:row>
      <xdr:rowOff>85725</xdr:rowOff>
    </xdr:to>
    <xdr:sp macro="[0]!Delete_SpecGravTech">
      <xdr:nvSpPr>
        <xdr:cNvPr id="20" name="Rectangle 28"/>
        <xdr:cNvSpPr>
          <a:spLocks/>
        </xdr:cNvSpPr>
      </xdr:nvSpPr>
      <xdr:spPr>
        <a:xfrm>
          <a:off x="9563100" y="1743075"/>
          <a:ext cx="1438275" cy="180975"/>
        </a:xfrm>
        <a:prstGeom prst="rect">
          <a:avLst/>
        </a:prstGeom>
        <a:solidFill>
          <a:srgbClr val="FF66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Delete Gravity Tech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CP%20form%20-%20original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Info"/>
      <sheetName val="Concrete Info"/>
      <sheetName val="Testing"/>
      <sheetName val="Mixtures"/>
      <sheetName val="Concrete QC"/>
      <sheetName val="Other"/>
      <sheetName val="MCIA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69"/>
  <sheetViews>
    <sheetView showGridLines="0" showRowColHeaders="0" tabSelected="1" workbookViewId="0" topLeftCell="A1">
      <selection activeCell="B7" sqref="B7:F7"/>
    </sheetView>
  </sheetViews>
  <sheetFormatPr defaultColWidth="9.140625" defaultRowHeight="12.75"/>
  <cols>
    <col min="1" max="1" width="31.140625" style="36" bestFit="1" customWidth="1"/>
    <col min="2" max="2" width="17.421875" style="68" bestFit="1" customWidth="1"/>
    <col min="3" max="5" width="9.140625" style="36" customWidth="1"/>
    <col min="6" max="6" width="21.57421875" style="36" customWidth="1"/>
    <col min="7" max="7" width="0.85546875" style="36" customWidth="1"/>
    <col min="8" max="11" width="9.140625" style="36" customWidth="1"/>
    <col min="12" max="12" width="2.00390625" style="36" hidden="1" customWidth="1"/>
    <col min="13" max="13" width="3.00390625" style="36" hidden="1" customWidth="1"/>
    <col min="14" max="14" width="2.00390625" style="36" hidden="1" customWidth="1"/>
    <col min="15" max="15" width="3.00390625" style="36" hidden="1" customWidth="1"/>
    <col min="16" max="16" width="2.00390625" style="36" hidden="1" customWidth="1"/>
    <col min="17" max="17" width="3.00390625" style="36" hidden="1" customWidth="1"/>
    <col min="18" max="18" width="2.00390625" style="36" hidden="1" customWidth="1"/>
    <col min="19" max="19" width="3.00390625" style="36" hidden="1" customWidth="1"/>
    <col min="20" max="20" width="9.140625" style="36" hidden="1" customWidth="1"/>
    <col min="21" max="21" width="8.7109375" style="36" hidden="1" customWidth="1"/>
    <col min="22" max="22" width="12.8515625" style="36" hidden="1" customWidth="1"/>
    <col min="23" max="23" width="16.00390625" style="36" hidden="1" customWidth="1"/>
    <col min="24" max="24" width="10.140625" style="36" hidden="1" customWidth="1"/>
    <col min="25" max="25" width="13.140625" style="36" hidden="1" customWidth="1"/>
    <col min="26" max="26" width="9.140625" style="36" hidden="1" customWidth="1"/>
    <col min="27" max="27" width="13.421875" style="36" hidden="1" customWidth="1"/>
    <col min="28" max="28" width="9.140625" style="36" hidden="1" customWidth="1"/>
    <col min="29" max="29" width="10.28125" style="123" hidden="1" customWidth="1"/>
    <col min="30" max="30" width="10.421875" style="124" hidden="1" customWidth="1"/>
    <col min="31" max="31" width="10.57421875" style="125" hidden="1" customWidth="1"/>
    <col min="32" max="16384" width="9.140625" style="36" customWidth="1"/>
  </cols>
  <sheetData>
    <row r="1" spans="12:31" ht="12.75" thickBot="1">
      <c r="L1" s="163" t="s">
        <v>102</v>
      </c>
      <c r="M1" s="164"/>
      <c r="N1" s="161" t="s">
        <v>103</v>
      </c>
      <c r="O1" s="164"/>
      <c r="P1" s="161" t="s">
        <v>104</v>
      </c>
      <c r="Q1" s="164"/>
      <c r="R1" s="161" t="s">
        <v>105</v>
      </c>
      <c r="S1" s="162"/>
      <c r="T1" s="69"/>
      <c r="U1" s="70"/>
      <c r="V1" s="71" t="s">
        <v>102</v>
      </c>
      <c r="W1" s="71" t="s">
        <v>103</v>
      </c>
      <c r="X1" s="71" t="s">
        <v>104</v>
      </c>
      <c r="Y1" s="72" t="s">
        <v>105</v>
      </c>
      <c r="AC1" s="70" t="s">
        <v>135</v>
      </c>
      <c r="AD1" s="128" t="s">
        <v>136</v>
      </c>
      <c r="AE1" s="129" t="s">
        <v>137</v>
      </c>
    </row>
    <row r="2" spans="12:25" ht="12.75" thickTop="1">
      <c r="L2" s="73">
        <f aca="true" t="shared" si="0" ref="L2:L39">IF($A2="Sub-Contractor:",1,"")</f>
      </c>
      <c r="M2" s="74">
        <f>IF(L2=1,ROW(),"")</f>
      </c>
      <c r="N2" s="36">
        <f aca="true" t="shared" si="1" ref="N2:N39">IF($A2="Concrete Producer:",1,"")</f>
      </c>
      <c r="O2" s="74">
        <f aca="true" t="shared" si="2" ref="O2:O39">IF(N2=1,ROW(),"")</f>
      </c>
      <c r="P2" s="36">
        <f aca="true" t="shared" si="3" ref="P2:P39">IF($A2="Batch Plant:",1,"")</f>
      </c>
      <c r="Q2" s="74">
        <f aca="true" t="shared" si="4" ref="Q2:Q39">IF(P2=1,ROW(),"")</f>
      </c>
      <c r="R2" s="36">
        <f aca="true" t="shared" si="5" ref="R2:R39">IF($A2="Testing Facility:",1,"")</f>
      </c>
      <c r="S2" s="37">
        <f aca="true" t="shared" si="6" ref="S2:S39">IF(R2=1,ROW(),"")</f>
      </c>
      <c r="U2" s="75" t="s">
        <v>106</v>
      </c>
      <c r="V2" s="76">
        <f>SUM(L:L)</f>
        <v>1</v>
      </c>
      <c r="W2" s="76">
        <f>SUM(N:N)</f>
        <v>1</v>
      </c>
      <c r="X2" s="76">
        <f>SUM(P:P)</f>
        <v>1</v>
      </c>
      <c r="Y2" s="76">
        <f>SUM(R:R)</f>
        <v>1</v>
      </c>
    </row>
    <row r="3" spans="12:25" ht="12">
      <c r="L3" s="73">
        <f t="shared" si="0"/>
      </c>
      <c r="M3" s="74">
        <f aca="true" t="shared" si="7" ref="M3:M39">IF(L3=1,ROW(),"")</f>
      </c>
      <c r="N3" s="36">
        <f t="shared" si="1"/>
      </c>
      <c r="O3" s="74">
        <f t="shared" si="2"/>
      </c>
      <c r="P3" s="36">
        <f t="shared" si="3"/>
      </c>
      <c r="Q3" s="74">
        <f t="shared" si="4"/>
      </c>
      <c r="R3" s="36">
        <f t="shared" si="5"/>
      </c>
      <c r="S3" s="37">
        <f t="shared" si="6"/>
      </c>
      <c r="U3" s="77" t="s">
        <v>107</v>
      </c>
      <c r="V3" s="78">
        <f>MAX(M:M)</f>
        <v>42</v>
      </c>
      <c r="W3" s="78">
        <f>MAX(O:O)</f>
        <v>19</v>
      </c>
      <c r="X3" s="78">
        <f>MAX(Q:Q)</f>
        <v>23</v>
      </c>
      <c r="Y3" s="79">
        <f>MAX(S:S)</f>
        <v>28</v>
      </c>
    </row>
    <row r="4" spans="12:25" ht="12.75" thickBot="1">
      <c r="L4" s="73">
        <f t="shared" si="0"/>
      </c>
      <c r="M4" s="74">
        <f t="shared" si="7"/>
      </c>
      <c r="N4" s="36">
        <f t="shared" si="1"/>
      </c>
      <c r="O4" s="74">
        <f t="shared" si="2"/>
      </c>
      <c r="P4" s="36">
        <f t="shared" si="3"/>
      </c>
      <c r="Q4" s="74">
        <f t="shared" si="4"/>
      </c>
      <c r="R4" s="36">
        <f t="shared" si="5"/>
      </c>
      <c r="S4" s="37">
        <f t="shared" si="6"/>
      </c>
      <c r="U4" s="80" t="s">
        <v>117</v>
      </c>
      <c r="V4" s="81">
        <f>MIN(M:M)</f>
        <v>42</v>
      </c>
      <c r="W4" s="81"/>
      <c r="X4" s="81"/>
      <c r="Y4" s="82"/>
    </row>
    <row r="5" spans="12:25" ht="12.75" thickBot="1">
      <c r="L5" s="73">
        <f t="shared" si="0"/>
      </c>
      <c r="M5" s="74">
        <f t="shared" si="7"/>
      </c>
      <c r="N5" s="36">
        <f t="shared" si="1"/>
      </c>
      <c r="O5" s="74">
        <f t="shared" si="2"/>
      </c>
      <c r="P5" s="36">
        <f t="shared" si="3"/>
      </c>
      <c r="Q5" s="74">
        <f t="shared" si="4"/>
      </c>
      <c r="R5" s="36">
        <f t="shared" si="5"/>
      </c>
      <c r="S5" s="37">
        <f t="shared" si="6"/>
      </c>
      <c r="V5" s="36" t="s">
        <v>118</v>
      </c>
      <c r="Y5" s="83"/>
    </row>
    <row r="6" spans="1:19" ht="12.75" customHeight="1" thickBot="1">
      <c r="A6" s="165" t="s">
        <v>77</v>
      </c>
      <c r="B6" s="166"/>
      <c r="C6" s="166"/>
      <c r="D6" s="166"/>
      <c r="E6" s="166"/>
      <c r="F6" s="166"/>
      <c r="G6" s="167"/>
      <c r="L6" s="73">
        <f t="shared" si="0"/>
      </c>
      <c r="M6" s="74">
        <f t="shared" si="7"/>
      </c>
      <c r="N6" s="36">
        <f t="shared" si="1"/>
      </c>
      <c r="O6" s="74">
        <f t="shared" si="2"/>
      </c>
      <c r="P6" s="36">
        <f t="shared" si="3"/>
      </c>
      <c r="Q6" s="74">
        <f t="shared" si="4"/>
      </c>
      <c r="R6" s="36">
        <f t="shared" si="5"/>
      </c>
      <c r="S6" s="37">
        <f t="shared" si="6"/>
      </c>
    </row>
    <row r="7" spans="1:19" ht="12.75" customHeight="1" thickTop="1">
      <c r="A7" s="84" t="s">
        <v>57</v>
      </c>
      <c r="B7" s="168"/>
      <c r="C7" s="168"/>
      <c r="D7" s="168"/>
      <c r="E7" s="168"/>
      <c r="F7" s="168"/>
      <c r="G7" s="66"/>
      <c r="L7" s="73">
        <f t="shared" si="0"/>
      </c>
      <c r="M7" s="74">
        <f t="shared" si="7"/>
      </c>
      <c r="N7" s="36">
        <f t="shared" si="1"/>
      </c>
      <c r="O7" s="74">
        <f t="shared" si="2"/>
      </c>
      <c r="P7" s="36">
        <f t="shared" si="3"/>
      </c>
      <c r="Q7" s="74">
        <f t="shared" si="4"/>
      </c>
      <c r="R7" s="36">
        <f t="shared" si="5"/>
      </c>
      <c r="S7" s="37">
        <f t="shared" si="6"/>
      </c>
    </row>
    <row r="8" spans="1:19" ht="12.75" customHeight="1">
      <c r="A8" s="85" t="s">
        <v>58</v>
      </c>
      <c r="B8" s="169"/>
      <c r="C8" s="169"/>
      <c r="D8" s="169"/>
      <c r="E8" s="169"/>
      <c r="F8" s="169"/>
      <c r="G8" s="66"/>
      <c r="L8" s="73">
        <f t="shared" si="0"/>
      </c>
      <c r="M8" s="74">
        <f t="shared" si="7"/>
      </c>
      <c r="N8" s="36">
        <f t="shared" si="1"/>
      </c>
      <c r="O8" s="74">
        <f t="shared" si="2"/>
      </c>
      <c r="P8" s="36">
        <f t="shared" si="3"/>
      </c>
      <c r="Q8" s="74">
        <f t="shared" si="4"/>
      </c>
      <c r="R8" s="36">
        <f t="shared" si="5"/>
      </c>
      <c r="S8" s="37">
        <f t="shared" si="6"/>
      </c>
    </row>
    <row r="9" spans="1:19" ht="12.75" customHeight="1">
      <c r="A9" s="85" t="s">
        <v>59</v>
      </c>
      <c r="B9" s="169"/>
      <c r="C9" s="169"/>
      <c r="D9" s="169"/>
      <c r="E9" s="169"/>
      <c r="F9" s="169"/>
      <c r="G9" s="66"/>
      <c r="L9" s="73">
        <f t="shared" si="0"/>
      </c>
      <c r="M9" s="74">
        <f t="shared" si="7"/>
      </c>
      <c r="N9" s="36">
        <f t="shared" si="1"/>
      </c>
      <c r="O9" s="74">
        <f t="shared" si="2"/>
      </c>
      <c r="P9" s="36">
        <f t="shared" si="3"/>
      </c>
      <c r="Q9" s="74">
        <f t="shared" si="4"/>
      </c>
      <c r="R9" s="36">
        <f t="shared" si="5"/>
      </c>
      <c r="S9" s="37">
        <f t="shared" si="6"/>
      </c>
    </row>
    <row r="10" spans="1:19" ht="12.75" customHeight="1">
      <c r="A10" s="85" t="s">
        <v>80</v>
      </c>
      <c r="B10" s="56"/>
      <c r="C10" s="34"/>
      <c r="D10" s="34"/>
      <c r="E10" s="34"/>
      <c r="F10" s="34"/>
      <c r="G10" s="33"/>
      <c r="L10" s="73">
        <f t="shared" si="0"/>
      </c>
      <c r="M10" s="74">
        <f t="shared" si="7"/>
      </c>
      <c r="N10" s="36">
        <f t="shared" si="1"/>
      </c>
      <c r="O10" s="74">
        <f t="shared" si="2"/>
      </c>
      <c r="P10" s="36">
        <f t="shared" si="3"/>
      </c>
      <c r="Q10" s="74">
        <f t="shared" si="4"/>
      </c>
      <c r="R10" s="36">
        <f t="shared" si="5"/>
      </c>
      <c r="S10" s="37">
        <f t="shared" si="6"/>
      </c>
    </row>
    <row r="11" spans="1:19" ht="12.75" customHeight="1">
      <c r="A11" s="85" t="s">
        <v>127</v>
      </c>
      <c r="B11" s="57"/>
      <c r="C11" s="86">
        <f>IF(B10="","",IF(B10="English","yd^3","m^3"))</f>
      </c>
      <c r="D11" s="87"/>
      <c r="E11" s="87"/>
      <c r="F11" s="87"/>
      <c r="G11" s="67"/>
      <c r="L11" s="73">
        <f t="shared" si="0"/>
      </c>
      <c r="M11" s="74">
        <f t="shared" si="7"/>
      </c>
      <c r="N11" s="36">
        <f t="shared" si="1"/>
      </c>
      <c r="O11" s="74">
        <f t="shared" si="2"/>
      </c>
      <c r="P11" s="36">
        <f t="shared" si="3"/>
      </c>
      <c r="Q11" s="74">
        <f t="shared" si="4"/>
      </c>
      <c r="R11" s="36">
        <f t="shared" si="5"/>
      </c>
      <c r="S11" s="37">
        <f t="shared" si="6"/>
      </c>
    </row>
    <row r="12" spans="1:19" ht="13.5" customHeight="1" thickBot="1">
      <c r="A12" s="88"/>
      <c r="B12" s="160"/>
      <c r="C12" s="160"/>
      <c r="D12" s="158">
        <f>IF(B12="Miscellaneous Quantity","QCP not required","")</f>
      </c>
      <c r="E12" s="158"/>
      <c r="F12" s="158"/>
      <c r="G12" s="159"/>
      <c r="L12" s="73">
        <f t="shared" si="0"/>
      </c>
      <c r="M12" s="74">
        <f t="shared" si="7"/>
      </c>
      <c r="N12" s="36">
        <f t="shared" si="1"/>
      </c>
      <c r="O12" s="74">
        <f t="shared" si="2"/>
      </c>
      <c r="P12" s="36">
        <f t="shared" si="3"/>
      </c>
      <c r="Q12" s="74">
        <f t="shared" si="4"/>
      </c>
      <c r="R12" s="36">
        <f t="shared" si="5"/>
      </c>
      <c r="S12" s="37">
        <f t="shared" si="6"/>
      </c>
    </row>
    <row r="13" spans="1:19" ht="12.75" thickBot="1">
      <c r="A13" s="89"/>
      <c r="B13" s="89"/>
      <c r="C13" s="89"/>
      <c r="D13" s="89"/>
      <c r="E13" s="89"/>
      <c r="F13" s="89"/>
      <c r="G13" s="89"/>
      <c r="L13" s="73">
        <f t="shared" si="0"/>
      </c>
      <c r="M13" s="74">
        <f t="shared" si="7"/>
      </c>
      <c r="N13" s="36">
        <f t="shared" si="1"/>
      </c>
      <c r="O13" s="74">
        <f t="shared" si="2"/>
      </c>
      <c r="P13" s="36">
        <f t="shared" si="3"/>
      </c>
      <c r="Q13" s="74">
        <f t="shared" si="4"/>
      </c>
      <c r="R13" s="36">
        <f t="shared" si="5"/>
      </c>
      <c r="S13" s="37">
        <f t="shared" si="6"/>
      </c>
    </row>
    <row r="14" spans="1:19" ht="12.75" customHeight="1" thickBot="1">
      <c r="A14" s="165" t="s">
        <v>60</v>
      </c>
      <c r="B14" s="166"/>
      <c r="C14" s="166"/>
      <c r="D14" s="166"/>
      <c r="E14" s="166"/>
      <c r="F14" s="166"/>
      <c r="G14" s="167"/>
      <c r="L14" s="73">
        <f t="shared" si="0"/>
      </c>
      <c r="M14" s="74">
        <f t="shared" si="7"/>
      </c>
      <c r="N14" s="36">
        <f t="shared" si="1"/>
      </c>
      <c r="O14" s="74">
        <f t="shared" si="2"/>
      </c>
      <c r="P14" s="36">
        <f t="shared" si="3"/>
      </c>
      <c r="Q14" s="74">
        <f t="shared" si="4"/>
      </c>
      <c r="R14" s="36">
        <f t="shared" si="5"/>
      </c>
      <c r="S14" s="37">
        <f t="shared" si="6"/>
      </c>
    </row>
    <row r="15" spans="1:19" ht="13.5" customHeight="1" thickTop="1">
      <c r="A15" s="84" t="s">
        <v>62</v>
      </c>
      <c r="B15" s="154"/>
      <c r="C15" s="154"/>
      <c r="D15" s="154"/>
      <c r="E15" s="31" t="s">
        <v>63</v>
      </c>
      <c r="F15" s="116"/>
      <c r="G15" s="90"/>
      <c r="L15" s="73">
        <f t="shared" si="0"/>
      </c>
      <c r="M15" s="74">
        <f t="shared" si="7"/>
      </c>
      <c r="N15" s="36">
        <f t="shared" si="1"/>
      </c>
      <c r="O15" s="74">
        <f t="shared" si="2"/>
      </c>
      <c r="P15" s="36">
        <f t="shared" si="3"/>
      </c>
      <c r="Q15" s="74">
        <f t="shared" si="4"/>
      </c>
      <c r="R15" s="36">
        <f t="shared" si="5"/>
      </c>
      <c r="S15" s="37">
        <f t="shared" si="6"/>
      </c>
    </row>
    <row r="16" spans="1:19" ht="12.75" customHeight="1">
      <c r="A16" s="85" t="s">
        <v>125</v>
      </c>
      <c r="B16" s="152"/>
      <c r="C16" s="152"/>
      <c r="D16" s="152"/>
      <c r="E16" s="32" t="s">
        <v>64</v>
      </c>
      <c r="F16" s="117"/>
      <c r="G16" s="91"/>
      <c r="L16" s="73">
        <f t="shared" si="0"/>
      </c>
      <c r="M16" s="74">
        <f t="shared" si="7"/>
      </c>
      <c r="N16" s="36">
        <f t="shared" si="1"/>
      </c>
      <c r="O16" s="74">
        <f t="shared" si="2"/>
      </c>
      <c r="P16" s="36">
        <f t="shared" si="3"/>
      </c>
      <c r="Q16" s="74">
        <f t="shared" si="4"/>
      </c>
      <c r="R16" s="36">
        <f t="shared" si="5"/>
      </c>
      <c r="S16" s="37">
        <f t="shared" si="6"/>
      </c>
    </row>
    <row r="17" spans="1:19" ht="12.75" customHeight="1">
      <c r="A17" s="85" t="s">
        <v>126</v>
      </c>
      <c r="B17" s="152"/>
      <c r="C17" s="152"/>
      <c r="D17" s="152"/>
      <c r="E17" s="32"/>
      <c r="F17" s="63"/>
      <c r="G17" s="64"/>
      <c r="L17" s="73">
        <f t="shared" si="0"/>
      </c>
      <c r="M17" s="74">
        <f t="shared" si="7"/>
      </c>
      <c r="N17" s="36">
        <f t="shared" si="1"/>
      </c>
      <c r="O17" s="74">
        <f t="shared" si="2"/>
      </c>
      <c r="P17" s="36">
        <f t="shared" si="3"/>
      </c>
      <c r="Q17" s="74">
        <f t="shared" si="4"/>
      </c>
      <c r="R17" s="36">
        <f t="shared" si="5"/>
      </c>
      <c r="S17" s="37">
        <f t="shared" si="6"/>
      </c>
    </row>
    <row r="18" spans="1:19" ht="4.5" customHeight="1">
      <c r="A18" s="92"/>
      <c r="B18" s="93"/>
      <c r="C18" s="94"/>
      <c r="D18" s="95"/>
      <c r="E18" s="95"/>
      <c r="F18" s="95"/>
      <c r="G18" s="97"/>
      <c r="L18" s="73">
        <f>IF($A18="Sub-Contractor:",1,"")</f>
      </c>
      <c r="M18" s="74">
        <f>IF(L18=1,ROW(),"")</f>
      </c>
      <c r="N18" s="36">
        <f>IF($A18="Concrete Producer:",1,"")</f>
      </c>
      <c r="O18" s="74">
        <f>IF(N18=1,ROW(),"")</f>
      </c>
      <c r="P18" s="36">
        <f>IF($A18="Batch Plant:",1,"")</f>
      </c>
      <c r="Q18" s="74">
        <f>IF(P18=1,ROW(),"")</f>
      </c>
      <c r="R18" s="36">
        <f>IF($A18="Testing Facility:",1,"")</f>
      </c>
      <c r="S18" s="37">
        <f>IF(R18=1,ROW(),"")</f>
      </c>
    </row>
    <row r="19" spans="1:19" ht="12.75" customHeight="1">
      <c r="A19" s="85" t="s">
        <v>121</v>
      </c>
      <c r="B19" s="151"/>
      <c r="C19" s="151"/>
      <c r="D19" s="151"/>
      <c r="E19" s="32" t="s">
        <v>63</v>
      </c>
      <c r="F19" s="117"/>
      <c r="G19" s="91"/>
      <c r="L19" s="73">
        <f t="shared" si="0"/>
      </c>
      <c r="M19" s="74">
        <f t="shared" si="7"/>
      </c>
      <c r="N19" s="36">
        <f t="shared" si="1"/>
        <v>1</v>
      </c>
      <c r="O19" s="74">
        <f>IF(N19=1,ROW(),"")</f>
        <v>19</v>
      </c>
      <c r="P19" s="36">
        <f t="shared" si="3"/>
      </c>
      <c r="Q19" s="74">
        <f t="shared" si="4"/>
      </c>
      <c r="R19" s="36">
        <f t="shared" si="5"/>
      </c>
      <c r="S19" s="37">
        <f t="shared" si="6"/>
      </c>
    </row>
    <row r="20" spans="1:19" ht="12.75" customHeight="1">
      <c r="A20" s="85" t="s">
        <v>125</v>
      </c>
      <c r="B20" s="152"/>
      <c r="C20" s="152"/>
      <c r="D20" s="152"/>
      <c r="E20" s="32" t="s">
        <v>64</v>
      </c>
      <c r="F20" s="117"/>
      <c r="G20" s="91"/>
      <c r="L20" s="73">
        <f t="shared" si="0"/>
      </c>
      <c r="M20" s="74">
        <f t="shared" si="7"/>
      </c>
      <c r="N20" s="36">
        <f t="shared" si="1"/>
      </c>
      <c r="O20" s="74">
        <f t="shared" si="2"/>
      </c>
      <c r="P20" s="36">
        <f t="shared" si="3"/>
      </c>
      <c r="Q20" s="74">
        <f t="shared" si="4"/>
      </c>
      <c r="R20" s="36">
        <f t="shared" si="5"/>
      </c>
      <c r="S20" s="37">
        <f t="shared" si="6"/>
      </c>
    </row>
    <row r="21" spans="1:19" ht="12.75" customHeight="1">
      <c r="A21" s="85" t="s">
        <v>126</v>
      </c>
      <c r="B21" s="152"/>
      <c r="C21" s="152"/>
      <c r="D21" s="152"/>
      <c r="E21" s="32"/>
      <c r="F21" s="63"/>
      <c r="G21" s="64"/>
      <c r="L21" s="73">
        <f t="shared" si="0"/>
      </c>
      <c r="M21" s="74">
        <f t="shared" si="7"/>
      </c>
      <c r="N21" s="36">
        <f t="shared" si="1"/>
      </c>
      <c r="O21" s="74">
        <f t="shared" si="2"/>
      </c>
      <c r="P21" s="36">
        <f t="shared" si="3"/>
      </c>
      <c r="Q21" s="74">
        <f t="shared" si="4"/>
      </c>
      <c r="R21" s="36">
        <f t="shared" si="5"/>
      </c>
      <c r="S21" s="37">
        <f t="shared" si="6"/>
      </c>
    </row>
    <row r="22" spans="1:19" ht="4.5" customHeight="1">
      <c r="A22" s="98"/>
      <c r="B22" s="99"/>
      <c r="C22" s="100"/>
      <c r="D22" s="101"/>
      <c r="E22" s="101"/>
      <c r="F22" s="102"/>
      <c r="G22" s="103"/>
      <c r="L22" s="73">
        <f t="shared" si="0"/>
      </c>
      <c r="M22" s="74">
        <f t="shared" si="7"/>
      </c>
      <c r="N22" s="36">
        <f t="shared" si="1"/>
      </c>
      <c r="O22" s="74">
        <f t="shared" si="2"/>
      </c>
      <c r="P22" s="36">
        <f t="shared" si="3"/>
      </c>
      <c r="Q22" s="74">
        <f t="shared" si="4"/>
      </c>
      <c r="R22" s="36">
        <f t="shared" si="5"/>
      </c>
      <c r="S22" s="37">
        <f t="shared" si="6"/>
      </c>
    </row>
    <row r="23" spans="1:19" ht="12.75" customHeight="1">
      <c r="A23" s="85" t="s">
        <v>122</v>
      </c>
      <c r="B23" s="151"/>
      <c r="C23" s="151"/>
      <c r="D23" s="151"/>
      <c r="E23" s="32" t="s">
        <v>63</v>
      </c>
      <c r="F23" s="117"/>
      <c r="G23" s="91"/>
      <c r="L23" s="73">
        <f t="shared" si="0"/>
      </c>
      <c r="M23" s="74">
        <f t="shared" si="7"/>
      </c>
      <c r="N23" s="36">
        <f t="shared" si="1"/>
      </c>
      <c r="O23" s="74">
        <f t="shared" si="2"/>
      </c>
      <c r="P23" s="36">
        <f t="shared" si="3"/>
        <v>1</v>
      </c>
      <c r="Q23" s="74">
        <f t="shared" si="4"/>
        <v>23</v>
      </c>
      <c r="R23" s="36">
        <f t="shared" si="5"/>
      </c>
      <c r="S23" s="37">
        <f t="shared" si="6"/>
      </c>
    </row>
    <row r="24" spans="1:19" ht="12.75" customHeight="1">
      <c r="A24" s="85" t="s">
        <v>65</v>
      </c>
      <c r="B24" s="152"/>
      <c r="C24" s="152"/>
      <c r="D24" s="152"/>
      <c r="E24" s="32" t="s">
        <v>64</v>
      </c>
      <c r="F24" s="117"/>
      <c r="G24" s="91"/>
      <c r="L24" s="73">
        <f t="shared" si="0"/>
      </c>
      <c r="M24" s="74">
        <f t="shared" si="7"/>
      </c>
      <c r="N24" s="36">
        <f t="shared" si="1"/>
      </c>
      <c r="O24" s="74">
        <f t="shared" si="2"/>
      </c>
      <c r="P24" s="36">
        <f t="shared" si="3"/>
      </c>
      <c r="Q24" s="74">
        <f t="shared" si="4"/>
      </c>
      <c r="R24" s="36">
        <f t="shared" si="5"/>
      </c>
      <c r="S24" s="37">
        <f t="shared" si="6"/>
      </c>
    </row>
    <row r="25" spans="1:19" ht="12.75" customHeight="1">
      <c r="A25" s="85" t="s">
        <v>125</v>
      </c>
      <c r="B25" s="152"/>
      <c r="C25" s="152"/>
      <c r="D25" s="152"/>
      <c r="E25" s="34"/>
      <c r="F25" s="65"/>
      <c r="G25" s="64"/>
      <c r="L25" s="73">
        <f t="shared" si="0"/>
      </c>
      <c r="M25" s="74">
        <f t="shared" si="7"/>
      </c>
      <c r="N25" s="36">
        <f t="shared" si="1"/>
      </c>
      <c r="O25" s="74">
        <f t="shared" si="2"/>
      </c>
      <c r="P25" s="36">
        <f t="shared" si="3"/>
      </c>
      <c r="Q25" s="74">
        <f t="shared" si="4"/>
      </c>
      <c r="R25" s="36">
        <f t="shared" si="5"/>
      </c>
      <c r="S25" s="37">
        <f t="shared" si="6"/>
      </c>
    </row>
    <row r="26" spans="1:19" ht="12.75" customHeight="1">
      <c r="A26" s="85" t="s">
        <v>126</v>
      </c>
      <c r="B26" s="152"/>
      <c r="C26" s="152"/>
      <c r="D26" s="152"/>
      <c r="E26" s="34"/>
      <c r="F26" s="65"/>
      <c r="G26" s="64"/>
      <c r="L26" s="73">
        <f t="shared" si="0"/>
      </c>
      <c r="M26" s="74">
        <f t="shared" si="7"/>
      </c>
      <c r="N26" s="36">
        <f t="shared" si="1"/>
      </c>
      <c r="O26" s="74">
        <f t="shared" si="2"/>
      </c>
      <c r="P26" s="36">
        <f t="shared" si="3"/>
      </c>
      <c r="Q26" s="74">
        <f t="shared" si="4"/>
      </c>
      <c r="R26" s="36">
        <f t="shared" si="5"/>
      </c>
      <c r="S26" s="37">
        <f t="shared" si="6"/>
      </c>
    </row>
    <row r="27" spans="1:19" ht="4.5" customHeight="1">
      <c r="A27" s="98"/>
      <c r="B27" s="104"/>
      <c r="C27" s="105"/>
      <c r="D27" s="106"/>
      <c r="E27" s="101"/>
      <c r="F27" s="102"/>
      <c r="G27" s="103"/>
      <c r="L27" s="73">
        <f t="shared" si="0"/>
      </c>
      <c r="M27" s="74">
        <f t="shared" si="7"/>
      </c>
      <c r="N27" s="36">
        <f t="shared" si="1"/>
      </c>
      <c r="O27" s="74">
        <f t="shared" si="2"/>
      </c>
      <c r="P27" s="36">
        <f t="shared" si="3"/>
      </c>
      <c r="Q27" s="74">
        <f t="shared" si="4"/>
      </c>
      <c r="R27" s="36">
        <f t="shared" si="5"/>
      </c>
      <c r="S27" s="37">
        <f t="shared" si="6"/>
      </c>
    </row>
    <row r="28" spans="1:19" ht="12">
      <c r="A28" s="85" t="s">
        <v>123</v>
      </c>
      <c r="B28" s="151"/>
      <c r="C28" s="151"/>
      <c r="D28" s="151"/>
      <c r="E28" s="32" t="s">
        <v>63</v>
      </c>
      <c r="F28" s="117"/>
      <c r="G28" s="91"/>
      <c r="L28" s="73">
        <f t="shared" si="0"/>
      </c>
      <c r="M28" s="74">
        <f t="shared" si="7"/>
      </c>
      <c r="N28" s="36">
        <f t="shared" si="1"/>
      </c>
      <c r="O28" s="74">
        <f t="shared" si="2"/>
      </c>
      <c r="P28" s="36">
        <f t="shared" si="3"/>
      </c>
      <c r="Q28" s="74">
        <f t="shared" si="4"/>
      </c>
      <c r="R28" s="36">
        <f t="shared" si="5"/>
        <v>1</v>
      </c>
      <c r="S28" s="37">
        <f t="shared" si="6"/>
        <v>28</v>
      </c>
    </row>
    <row r="29" spans="1:19" ht="12">
      <c r="A29" s="85" t="s">
        <v>125</v>
      </c>
      <c r="B29" s="152"/>
      <c r="C29" s="152"/>
      <c r="D29" s="152"/>
      <c r="E29" s="32" t="s">
        <v>64</v>
      </c>
      <c r="F29" s="117"/>
      <c r="G29" s="91"/>
      <c r="L29" s="73">
        <f t="shared" si="0"/>
      </c>
      <c r="M29" s="74">
        <f t="shared" si="7"/>
      </c>
      <c r="N29" s="36">
        <f t="shared" si="1"/>
      </c>
      <c r="O29" s="74">
        <f t="shared" si="2"/>
      </c>
      <c r="P29" s="36">
        <f t="shared" si="3"/>
      </c>
      <c r="Q29" s="74">
        <f t="shared" si="4"/>
      </c>
      <c r="R29" s="36">
        <f t="shared" si="5"/>
      </c>
      <c r="S29" s="37">
        <f t="shared" si="6"/>
      </c>
    </row>
    <row r="30" spans="1:19" ht="12">
      <c r="A30" s="85" t="s">
        <v>126</v>
      </c>
      <c r="B30" s="153"/>
      <c r="C30" s="153"/>
      <c r="D30" s="153"/>
      <c r="E30" s="32"/>
      <c r="F30" s="32"/>
      <c r="G30" s="33"/>
      <c r="L30" s="73">
        <f t="shared" si="0"/>
      </c>
      <c r="M30" s="74">
        <f t="shared" si="7"/>
      </c>
      <c r="N30" s="36">
        <f t="shared" si="1"/>
      </c>
      <c r="O30" s="74">
        <f t="shared" si="2"/>
      </c>
      <c r="P30" s="36">
        <f t="shared" si="3"/>
      </c>
      <c r="Q30" s="74">
        <f t="shared" si="4"/>
      </c>
      <c r="R30" s="36">
        <f t="shared" si="5"/>
      </c>
      <c r="S30" s="37">
        <f t="shared" si="6"/>
      </c>
    </row>
    <row r="31" spans="1:19" ht="12">
      <c r="A31" s="85" t="s">
        <v>81</v>
      </c>
      <c r="B31" s="62"/>
      <c r="C31" s="61"/>
      <c r="D31" s="61"/>
      <c r="E31" s="34"/>
      <c r="F31" s="34"/>
      <c r="G31" s="33"/>
      <c r="L31" s="73">
        <f t="shared" si="0"/>
      </c>
      <c r="M31" s="74">
        <f t="shared" si="7"/>
      </c>
      <c r="N31" s="36">
        <f t="shared" si="1"/>
      </c>
      <c r="O31" s="74">
        <f t="shared" si="2"/>
      </c>
      <c r="P31" s="36">
        <f t="shared" si="3"/>
      </c>
      <c r="Q31" s="74">
        <f t="shared" si="4"/>
      </c>
      <c r="R31" s="36">
        <f t="shared" si="5"/>
      </c>
      <c r="S31" s="37">
        <f t="shared" si="6"/>
      </c>
    </row>
    <row r="32" spans="1:19" ht="4.5" customHeight="1">
      <c r="A32" s="98"/>
      <c r="B32" s="99"/>
      <c r="C32" s="100"/>
      <c r="D32" s="101"/>
      <c r="E32" s="101"/>
      <c r="F32" s="101"/>
      <c r="G32" s="79"/>
      <c r="L32" s="73">
        <f t="shared" si="0"/>
      </c>
      <c r="M32" s="74">
        <f t="shared" si="7"/>
      </c>
      <c r="N32" s="36">
        <f t="shared" si="1"/>
      </c>
      <c r="O32" s="74">
        <f t="shared" si="2"/>
      </c>
      <c r="P32" s="36">
        <f t="shared" si="3"/>
      </c>
      <c r="Q32" s="74">
        <f t="shared" si="4"/>
      </c>
      <c r="R32" s="36">
        <f t="shared" si="5"/>
      </c>
      <c r="S32" s="37">
        <f t="shared" si="6"/>
      </c>
    </row>
    <row r="33" spans="1:19" ht="4.5" customHeight="1" thickBot="1">
      <c r="A33" s="85"/>
      <c r="B33" s="87"/>
      <c r="C33" s="35"/>
      <c r="G33" s="37"/>
      <c r="L33" s="73">
        <f t="shared" si="0"/>
      </c>
      <c r="M33" s="74">
        <f t="shared" si="7"/>
      </c>
      <c r="N33" s="36">
        <f t="shared" si="1"/>
      </c>
      <c r="O33" s="74">
        <f t="shared" si="2"/>
      </c>
      <c r="P33" s="36">
        <f t="shared" si="3"/>
      </c>
      <c r="Q33" s="74">
        <f t="shared" si="4"/>
      </c>
      <c r="R33" s="36">
        <f t="shared" si="5"/>
      </c>
      <c r="S33" s="37">
        <f t="shared" si="6"/>
      </c>
    </row>
    <row r="34" spans="1:19" ht="4.5" customHeight="1">
      <c r="A34" s="107"/>
      <c r="B34" s="108"/>
      <c r="C34" s="109"/>
      <c r="D34" s="110"/>
      <c r="E34" s="110"/>
      <c r="F34" s="110"/>
      <c r="G34" s="111"/>
      <c r="L34" s="73">
        <f t="shared" si="0"/>
      </c>
      <c r="M34" s="74">
        <f t="shared" si="7"/>
      </c>
      <c r="N34" s="36">
        <f t="shared" si="1"/>
      </c>
      <c r="O34" s="74">
        <f t="shared" si="2"/>
      </c>
      <c r="P34" s="36">
        <f t="shared" si="3"/>
      </c>
      <c r="Q34" s="74">
        <f t="shared" si="4"/>
      </c>
      <c r="R34" s="36">
        <f t="shared" si="5"/>
      </c>
      <c r="S34" s="37">
        <f t="shared" si="6"/>
      </c>
    </row>
    <row r="35" spans="1:19" ht="12.75" customHeight="1">
      <c r="A35" s="85" t="s">
        <v>78</v>
      </c>
      <c r="B35" s="60"/>
      <c r="C35" s="35"/>
      <c r="G35" s="37"/>
      <c r="L35" s="73">
        <f t="shared" si="0"/>
      </c>
      <c r="M35" s="74">
        <f t="shared" si="7"/>
      </c>
      <c r="N35" s="36">
        <f t="shared" si="1"/>
      </c>
      <c r="O35" s="74">
        <f t="shared" si="2"/>
      </c>
      <c r="P35" s="36">
        <f t="shared" si="3"/>
      </c>
      <c r="Q35" s="74">
        <f t="shared" si="4"/>
      </c>
      <c r="R35" s="36">
        <f t="shared" si="5"/>
      </c>
      <c r="S35" s="37">
        <f t="shared" si="6"/>
      </c>
    </row>
    <row r="36" spans="1:19" ht="12.75" customHeight="1">
      <c r="A36" s="85" t="s">
        <v>79</v>
      </c>
      <c r="B36" s="62"/>
      <c r="C36" s="35"/>
      <c r="G36" s="37"/>
      <c r="L36" s="73">
        <f t="shared" si="0"/>
      </c>
      <c r="M36" s="74">
        <f t="shared" si="7"/>
      </c>
      <c r="N36" s="36">
        <f t="shared" si="1"/>
      </c>
      <c r="O36" s="74">
        <f t="shared" si="2"/>
      </c>
      <c r="P36" s="36">
        <f t="shared" si="3"/>
      </c>
      <c r="Q36" s="74">
        <f t="shared" si="4"/>
      </c>
      <c r="R36" s="36">
        <f t="shared" si="5"/>
      </c>
      <c r="S36" s="37">
        <f t="shared" si="6"/>
      </c>
    </row>
    <row r="37" spans="1:19" ht="4.5" customHeight="1" thickBot="1">
      <c r="A37" s="88"/>
      <c r="B37" s="112"/>
      <c r="C37" s="113"/>
      <c r="D37" s="114"/>
      <c r="E37" s="114"/>
      <c r="F37" s="114"/>
      <c r="G37" s="82"/>
      <c r="L37" s="73">
        <f t="shared" si="0"/>
      </c>
      <c r="M37" s="74">
        <f t="shared" si="7"/>
      </c>
      <c r="N37" s="36">
        <f t="shared" si="1"/>
      </c>
      <c r="O37" s="74">
        <f t="shared" si="2"/>
      </c>
      <c r="P37" s="36">
        <f t="shared" si="3"/>
      </c>
      <c r="Q37" s="74">
        <f t="shared" si="4"/>
      </c>
      <c r="R37" s="36">
        <f t="shared" si="5"/>
      </c>
      <c r="S37" s="37">
        <f t="shared" si="6"/>
      </c>
    </row>
    <row r="38" spans="12:19" ht="12.75" customHeight="1">
      <c r="L38" s="73">
        <f t="shared" si="0"/>
      </c>
      <c r="M38" s="74">
        <f t="shared" si="7"/>
      </c>
      <c r="N38" s="36">
        <f t="shared" si="1"/>
      </c>
      <c r="O38" s="74">
        <f t="shared" si="2"/>
      </c>
      <c r="P38" s="36">
        <f t="shared" si="3"/>
      </c>
      <c r="Q38" s="74">
        <f t="shared" si="4"/>
      </c>
      <c r="R38" s="36">
        <f t="shared" si="5"/>
      </c>
      <c r="S38" s="37">
        <f t="shared" si="6"/>
      </c>
    </row>
    <row r="39" spans="12:19" ht="12.75" thickBot="1">
      <c r="L39" s="115">
        <f t="shared" si="0"/>
      </c>
      <c r="M39" s="81">
        <f t="shared" si="7"/>
      </c>
      <c r="N39" s="114">
        <f t="shared" si="1"/>
      </c>
      <c r="O39" s="81">
        <f t="shared" si="2"/>
      </c>
      <c r="P39" s="114">
        <f t="shared" si="3"/>
      </c>
      <c r="Q39" s="81">
        <f t="shared" si="4"/>
      </c>
      <c r="R39" s="114">
        <f t="shared" si="5"/>
      </c>
      <c r="S39" s="82">
        <f t="shared" si="6"/>
      </c>
    </row>
    <row r="42" spans="1:19" ht="12.75" customHeight="1" hidden="1">
      <c r="A42" s="96" t="s">
        <v>124</v>
      </c>
      <c r="B42" s="150"/>
      <c r="C42" s="150"/>
      <c r="D42" s="150"/>
      <c r="E42" s="32" t="s">
        <v>63</v>
      </c>
      <c r="F42" s="117"/>
      <c r="G42" s="91"/>
      <c r="L42" s="73">
        <f>IF($A42="Sub-Contractor:",1,"")</f>
        <v>1</v>
      </c>
      <c r="M42" s="74">
        <f>IF(L42=1,ROW(),"")</f>
        <v>42</v>
      </c>
      <c r="N42" s="36">
        <f>IF($A42="Concrete Producer:",1,"")</f>
      </c>
      <c r="O42" s="74">
        <f>IF(N42=1,ROW(),"")</f>
      </c>
      <c r="P42" s="36">
        <f>IF($A42="Batch Plant:",1,"")</f>
      </c>
      <c r="Q42" s="74">
        <f>IF(P42=1,ROW(),"")</f>
      </c>
      <c r="R42" s="36">
        <f>IF($A42="Testing Facility:",1,"")</f>
      </c>
      <c r="S42" s="37">
        <f>IF(R42=1,ROW(),"")</f>
      </c>
    </row>
    <row r="43" spans="1:19" ht="12.75" customHeight="1" hidden="1">
      <c r="A43" s="85" t="s">
        <v>125</v>
      </c>
      <c r="B43" s="152"/>
      <c r="C43" s="152"/>
      <c r="D43" s="152"/>
      <c r="E43" s="32" t="s">
        <v>64</v>
      </c>
      <c r="F43" s="117"/>
      <c r="G43" s="91"/>
      <c r="L43" s="73">
        <f>IF($A43="Sub-Contractor:",1,"")</f>
      </c>
      <c r="M43" s="74">
        <f>IF(L43=1,ROW(),"")</f>
      </c>
      <c r="N43" s="36">
        <f>IF($A43="Concrete Producer:",1,"")</f>
      </c>
      <c r="O43" s="74">
        <f>IF(N43=1,ROW(),"")</f>
      </c>
      <c r="P43" s="36">
        <f>IF($A43="Batch Plant:",1,"")</f>
      </c>
      <c r="Q43" s="74">
        <f>IF(P43=1,ROW(),"")</f>
      </c>
      <c r="R43" s="36">
        <f>IF($A43="Testing Facility:",1,"")</f>
      </c>
      <c r="S43" s="37">
        <f>IF(R43=1,ROW(),"")</f>
      </c>
    </row>
    <row r="44" spans="1:19" ht="12.75" customHeight="1" hidden="1">
      <c r="A44" s="85" t="s">
        <v>126</v>
      </c>
      <c r="B44" s="152"/>
      <c r="C44" s="152"/>
      <c r="D44" s="152"/>
      <c r="E44" s="32"/>
      <c r="F44" s="63"/>
      <c r="G44" s="64"/>
      <c r="L44" s="73">
        <f>IF($A44="Sub-Contractor:",1,"")</f>
      </c>
      <c r="M44" s="74">
        <f>IF(L44=1,ROW(),"")</f>
      </c>
      <c r="N44" s="36">
        <f>IF($A44="Concrete Producer:",1,"")</f>
      </c>
      <c r="O44" s="74">
        <f>IF(N44=1,ROW(),"")</f>
      </c>
      <c r="P44" s="36">
        <f>IF($A44="Batch Plant:",1,"")</f>
      </c>
      <c r="Q44" s="74">
        <f>IF(P44=1,ROW(),"")</f>
      </c>
      <c r="R44" s="36">
        <f>IF($A44="Testing Facility:",1,"")</f>
      </c>
      <c r="S44" s="37">
        <f>IF(R44=1,ROW(),"")</f>
      </c>
    </row>
    <row r="45" spans="1:19" ht="12.75" customHeight="1" hidden="1">
      <c r="A45" s="92"/>
      <c r="B45" s="93"/>
      <c r="C45" s="94"/>
      <c r="D45" s="95"/>
      <c r="E45" s="95"/>
      <c r="F45" s="95"/>
      <c r="G45" s="97"/>
      <c r="L45" s="73">
        <f>IF($A45="Sub-Contractor:",1,"")</f>
      </c>
      <c r="M45" s="74">
        <f>IF(L45=1,ROW(),"")</f>
      </c>
      <c r="N45" s="36">
        <f>IF($A45="Concrete Producer:",1,"")</f>
      </c>
      <c r="O45" s="74">
        <f>IF(N45=1,ROW(),"")</f>
      </c>
      <c r="P45" s="36">
        <f>IF($A45="Batch Plant:",1,"")</f>
      </c>
      <c r="Q45" s="74">
        <f>IF(P45=1,ROW(),"")</f>
      </c>
      <c r="R45" s="36">
        <f>IF($A45="Testing Facility:",1,"")</f>
      </c>
      <c r="S45" s="37">
        <f>IF(R45=1,ROW(),"")</f>
      </c>
    </row>
    <row r="52" spans="30:31" ht="12">
      <c r="AD52" s="126"/>
      <c r="AE52" s="127"/>
    </row>
    <row r="53" spans="30:31" ht="12">
      <c r="AD53" s="126"/>
      <c r="AE53" s="127"/>
    </row>
    <row r="54" spans="30:31" ht="12">
      <c r="AD54" s="126"/>
      <c r="AE54" s="127"/>
    </row>
    <row r="55" spans="30:31" ht="12">
      <c r="AD55" s="126"/>
      <c r="AE55" s="127"/>
    </row>
    <row r="56" spans="30:31" ht="12">
      <c r="AD56" s="126"/>
      <c r="AE56" s="127"/>
    </row>
    <row r="57" spans="30:31" ht="12">
      <c r="AD57" s="126"/>
      <c r="AE57" s="127"/>
    </row>
    <row r="58" spans="30:31" ht="12">
      <c r="AD58" s="126"/>
      <c r="AE58" s="127"/>
    </row>
    <row r="59" spans="30:31" ht="12">
      <c r="AD59" s="126"/>
      <c r="AE59" s="127"/>
    </row>
    <row r="60" spans="30:31" ht="12">
      <c r="AD60" s="126"/>
      <c r="AE60" s="127"/>
    </row>
    <row r="61" spans="30:31" ht="12">
      <c r="AD61" s="126"/>
      <c r="AE61" s="127"/>
    </row>
    <row r="62" spans="30:31" ht="12">
      <c r="AD62" s="126"/>
      <c r="AE62" s="127"/>
    </row>
    <row r="63" spans="30:31" ht="12">
      <c r="AD63" s="126"/>
      <c r="AE63" s="127"/>
    </row>
    <row r="64" spans="30:31" ht="12">
      <c r="AD64" s="126"/>
      <c r="AE64" s="127"/>
    </row>
    <row r="65" spans="30:31" ht="12">
      <c r="AD65" s="126"/>
      <c r="AE65" s="127"/>
    </row>
    <row r="66" spans="30:31" ht="12">
      <c r="AD66" s="126"/>
      <c r="AE66" s="127"/>
    </row>
    <row r="67" spans="30:31" ht="12">
      <c r="AD67" s="126"/>
      <c r="AE67" s="127"/>
    </row>
    <row r="68" spans="30:31" ht="12">
      <c r="AD68" s="126"/>
      <c r="AE68" s="127"/>
    </row>
    <row r="69" ht="12">
      <c r="AD69" s="126"/>
    </row>
  </sheetData>
  <sheetProtection sheet="1" objects="1" scenarios="1" formatCells="0" selectLockedCells="1"/>
  <mergeCells count="27">
    <mergeCell ref="B43:D43"/>
    <mergeCell ref="B44:D44"/>
    <mergeCell ref="A14:G14"/>
    <mergeCell ref="B23:D23"/>
    <mergeCell ref="B24:D24"/>
    <mergeCell ref="B25:D25"/>
    <mergeCell ref="B15:D15"/>
    <mergeCell ref="B16:D16"/>
    <mergeCell ref="B17:D17"/>
    <mergeCell ref="B26:D26"/>
    <mergeCell ref="B42:D42"/>
    <mergeCell ref="B19:D19"/>
    <mergeCell ref="B20:D20"/>
    <mergeCell ref="B21:D21"/>
    <mergeCell ref="B28:D28"/>
    <mergeCell ref="B29:D29"/>
    <mergeCell ref="B30:D30"/>
    <mergeCell ref="D12:G12"/>
    <mergeCell ref="B12:C12"/>
    <mergeCell ref="R1:S1"/>
    <mergeCell ref="L1:M1"/>
    <mergeCell ref="A6:G6"/>
    <mergeCell ref="N1:O1"/>
    <mergeCell ref="P1:Q1"/>
    <mergeCell ref="B7:F7"/>
    <mergeCell ref="B8:F8"/>
    <mergeCell ref="B9:F9"/>
  </mergeCells>
  <dataValidations count="1">
    <dataValidation type="list" allowBlank="1" showInputMessage="1" showErrorMessage="1" prompt="Either enter &quot;English&quot; or &quot;Metric&quot; or select &quot;English&quot; or &quot;Metric&quot; from the drop-down menu." sqref="B10">
      <formula1>"English, Metric"</formula1>
    </dataValidation>
  </dataValidations>
  <printOptions horizontalCentered="1"/>
  <pageMargins left="0" right="0" top="0" bottom="0" header="0.25" footer="0.5"/>
  <pageSetup fitToHeight="1" fitToWidth="1" horizontalDpi="600" verticalDpi="600" orientation="portrait" r:id="rId2"/>
  <headerFooter alignWithMargins="0">
    <oddHeader>&amp;C
&amp;"Arial,Bold"&amp;12Mississippi Department of Transportation&amp;"Arial,Regular"&amp;10
&amp;"Arial,Bold"&amp;11Office of State Aid and Road Construction&amp;"Arial,Regular"&amp;10
Concrete Quality Control Plan Form</oddHeader>
    <oddFooter>&amp;LOSARC CONCRETE CQP Form&amp;CDecember 11, 2006&amp;RPage &amp;P of &amp;N</oddFooter>
  </headerFooter>
  <colBreaks count="1" manualBreakCount="1">
    <brk id="7" max="45" man="1"/>
  </colBreaks>
  <ignoredErrors>
    <ignoredError sqref="S34:S39 O34:O39 Q34:Q39 S2:S17 Q2:Q17 O2:O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S30"/>
  <sheetViews>
    <sheetView showGridLines="0" showRowColHeaders="0" zoomScale="90" zoomScaleNormal="90" workbookViewId="0" topLeftCell="A1">
      <selection activeCell="C8" sqref="C8"/>
    </sheetView>
  </sheetViews>
  <sheetFormatPr defaultColWidth="9.140625" defaultRowHeight="12.75"/>
  <cols>
    <col min="1" max="1" width="3.8515625" style="35" bestFit="1" customWidth="1"/>
    <col min="2" max="2" width="27.00390625" style="35" customWidth="1"/>
    <col min="3" max="3" width="27.28125" style="35" customWidth="1"/>
    <col min="4" max="4" width="35.8515625" style="35" customWidth="1"/>
    <col min="5" max="5" width="15.00390625" style="35" customWidth="1"/>
    <col min="6" max="6" width="13.140625" style="35" customWidth="1"/>
    <col min="7" max="7" width="11.421875" style="35" customWidth="1"/>
    <col min="8" max="8" width="10.140625" style="35" bestFit="1" customWidth="1"/>
    <col min="9" max="9" width="9.140625" style="35" bestFit="1" customWidth="1"/>
    <col min="10" max="10" width="31.421875" style="35" customWidth="1"/>
    <col min="11" max="11" width="9.140625" style="35" customWidth="1"/>
    <col min="12" max="12" width="2.7109375" style="36" hidden="1" customWidth="1"/>
    <col min="13" max="13" width="9.57421875" style="36" hidden="1" customWidth="1"/>
    <col min="14" max="14" width="2.7109375" style="36" hidden="1" customWidth="1"/>
    <col min="15" max="15" width="13.140625" style="36" hidden="1" customWidth="1"/>
    <col min="16" max="16" width="2.7109375" style="36" hidden="1" customWidth="1"/>
    <col min="17" max="17" width="3.421875" style="36" hidden="1" customWidth="1"/>
    <col min="18" max="18" width="2.7109375" style="36" hidden="1" customWidth="1"/>
    <col min="19" max="19" width="12.8515625" style="36" hidden="1" customWidth="1"/>
    <col min="20" max="20" width="2.7109375" style="36" hidden="1" customWidth="1"/>
    <col min="21" max="21" width="8.421875" style="36" hidden="1" customWidth="1"/>
    <col min="22" max="22" width="0.85546875" style="36" hidden="1" customWidth="1"/>
    <col min="23" max="23" width="2.7109375" style="36" hidden="1" customWidth="1"/>
    <col min="24" max="24" width="8.421875" style="36" hidden="1" customWidth="1"/>
    <col min="25" max="25" width="2.7109375" style="36" hidden="1" customWidth="1"/>
    <col min="26" max="26" width="16.8515625" style="36" hidden="1" customWidth="1"/>
    <col min="27" max="27" width="2.7109375" style="36" hidden="1" customWidth="1"/>
    <col min="28" max="28" width="23.00390625" style="36" hidden="1" customWidth="1"/>
    <col min="29" max="29" width="2.28125" style="36" hidden="1" customWidth="1"/>
    <col min="30" max="30" width="8.28125" style="36" hidden="1" customWidth="1"/>
    <col min="31" max="31" width="2.28125" style="36" hidden="1" customWidth="1"/>
    <col min="32" max="32" width="13.140625" style="36" hidden="1" customWidth="1"/>
    <col min="33" max="33" width="0" style="36" hidden="1" customWidth="1"/>
    <col min="34" max="34" width="8.7109375" style="36" hidden="1" customWidth="1"/>
    <col min="35" max="35" width="9.57421875" style="36" hidden="1" customWidth="1"/>
    <col min="36" max="36" width="13.28125" style="36" hidden="1" customWidth="1"/>
    <col min="37" max="37" width="3.57421875" style="36" hidden="1" customWidth="1"/>
    <col min="38" max="38" width="13.00390625" style="35" hidden="1" customWidth="1"/>
    <col min="39" max="39" width="8.57421875" style="35" hidden="1" customWidth="1"/>
    <col min="40" max="40" width="0.85546875" style="35" hidden="1" customWidth="1"/>
    <col min="41" max="41" width="8.57421875" style="35" hidden="1" customWidth="1"/>
    <col min="42" max="42" width="17.00390625" style="35" hidden="1" customWidth="1"/>
    <col min="43" max="43" width="23.00390625" style="35" hidden="1" customWidth="1"/>
    <col min="44" max="44" width="8.28125" style="35" hidden="1" customWidth="1"/>
    <col min="45" max="45" width="13.140625" style="35" hidden="1" customWidth="1"/>
    <col min="46" max="16384" width="9.140625" style="35" customWidth="1"/>
  </cols>
  <sheetData>
    <row r="1" spans="12:45" ht="13.5" thickBot="1">
      <c r="L1" s="163" t="s">
        <v>119</v>
      </c>
      <c r="M1" s="164"/>
      <c r="N1" s="161" t="s">
        <v>108</v>
      </c>
      <c r="O1" s="164"/>
      <c r="P1" s="161" t="s">
        <v>109</v>
      </c>
      <c r="Q1" s="164"/>
      <c r="R1" s="161" t="s">
        <v>110</v>
      </c>
      <c r="S1" s="164"/>
      <c r="T1" s="161" t="s">
        <v>111</v>
      </c>
      <c r="U1" s="162"/>
      <c r="V1" s="132"/>
      <c r="W1" s="163" t="s">
        <v>112</v>
      </c>
      <c r="X1" s="164"/>
      <c r="Y1" s="161" t="s">
        <v>116</v>
      </c>
      <c r="Z1" s="164"/>
      <c r="AA1" s="161" t="s">
        <v>113</v>
      </c>
      <c r="AB1" s="164"/>
      <c r="AC1" s="161" t="s">
        <v>114</v>
      </c>
      <c r="AD1" s="164"/>
      <c r="AE1" s="161" t="s">
        <v>115</v>
      </c>
      <c r="AF1" s="162"/>
      <c r="AG1" s="69"/>
      <c r="AH1" s="70"/>
      <c r="AI1" s="133" t="s">
        <v>119</v>
      </c>
      <c r="AJ1" s="133" t="str">
        <f>N1</f>
        <v>CylinderCuring</v>
      </c>
      <c r="AK1" s="133" t="str">
        <f>P1</f>
        <v>FV</v>
      </c>
      <c r="AL1" s="133" t="str">
        <f>R1</f>
        <v>BatchPlantQC</v>
      </c>
      <c r="AM1" s="134" t="str">
        <f>T1</f>
        <v>TestData</v>
      </c>
      <c r="AN1" s="135"/>
      <c r="AO1" s="130" t="str">
        <f>W1</f>
        <v>PCCJMF</v>
      </c>
      <c r="AP1" s="133" t="str">
        <f>Y1</f>
        <v>PlasticTestingTech</v>
      </c>
      <c r="AQ1" s="133" t="str">
        <f>AA1</f>
        <v>CompressiveStrengthTech</v>
      </c>
      <c r="AR1" s="133" t="str">
        <f>AC1</f>
        <v>AggTech</v>
      </c>
      <c r="AS1" s="134" t="str">
        <f>AE1</f>
        <v>SpecGravTech</v>
      </c>
    </row>
    <row r="2" spans="12:45" ht="13.5" thickTop="1">
      <c r="L2" s="73"/>
      <c r="M2" s="74">
        <f aca="true" t="shared" si="0" ref="M2:M25">IF(L2=1,ROW(),"")</f>
      </c>
      <c r="O2" s="74">
        <f>IF(N2=1,ROW(),"")</f>
      </c>
      <c r="Q2" s="74">
        <f aca="true" t="shared" si="1" ref="Q2:Q25">IF(P2=1,ROW(),"")</f>
      </c>
      <c r="S2" s="74">
        <f aca="true" t="shared" si="2" ref="S2:S25">IF(R2=1,ROW(),"")</f>
      </c>
      <c r="U2" s="37">
        <f aca="true" t="shared" si="3" ref="U2:U25">IF(T2=1,ROW(),"")</f>
      </c>
      <c r="W2" s="73"/>
      <c r="X2" s="74"/>
      <c r="Z2" s="74"/>
      <c r="AB2" s="74">
        <f aca="true" t="shared" si="4" ref="AB2:AB25">IF(AA2=1,ROW(),"")</f>
      </c>
      <c r="AD2" s="74">
        <f aca="true" t="shared" si="5" ref="AD2:AD25">IF(AC2=1,ROW(),"")</f>
      </c>
      <c r="AF2" s="37">
        <f aca="true" t="shared" si="6" ref="AF2:AF25">IF(AE2=1,ROW(),"")</f>
      </c>
      <c r="AH2" s="75" t="s">
        <v>106</v>
      </c>
      <c r="AI2" s="78">
        <f>SUM(L:L)</f>
        <v>1</v>
      </c>
      <c r="AJ2" s="78">
        <f>SUM(N:N)</f>
        <v>1</v>
      </c>
      <c r="AK2" s="78">
        <f>SUM(P:P)</f>
        <v>1</v>
      </c>
      <c r="AL2" s="78">
        <f>SUM(R:R)</f>
        <v>1</v>
      </c>
      <c r="AM2" s="79">
        <f>SUM(T:T)</f>
        <v>1</v>
      </c>
      <c r="AN2" s="136"/>
      <c r="AO2" s="78">
        <f>SUM(W:W)</f>
        <v>1</v>
      </c>
      <c r="AP2" s="78">
        <f>SUM(Y:Y)</f>
        <v>1</v>
      </c>
      <c r="AQ2" s="78">
        <f>SUM(AA:AA)</f>
        <v>1</v>
      </c>
      <c r="AR2" s="78">
        <f>SUM(AC:AC)</f>
        <v>1</v>
      </c>
      <c r="AS2" s="79">
        <f>SUM(AE:AE)</f>
        <v>1</v>
      </c>
    </row>
    <row r="3" spans="12:45" ht="13.5" thickBot="1">
      <c r="L3" s="73"/>
      <c r="M3" s="74">
        <f t="shared" si="0"/>
      </c>
      <c r="O3" s="74">
        <f aca="true" t="shared" si="7" ref="O3:O25">IF(N3=1,ROW(),"")</f>
      </c>
      <c r="Q3" s="74">
        <f t="shared" si="1"/>
      </c>
      <c r="S3" s="74">
        <f t="shared" si="2"/>
      </c>
      <c r="U3" s="37">
        <f t="shared" si="3"/>
      </c>
      <c r="W3" s="73"/>
      <c r="X3" s="74"/>
      <c r="Z3" s="74"/>
      <c r="AB3" s="74">
        <f t="shared" si="4"/>
      </c>
      <c r="AD3" s="74">
        <f t="shared" si="5"/>
      </c>
      <c r="AF3" s="37">
        <f t="shared" si="6"/>
      </c>
      <c r="AH3" s="137" t="s">
        <v>107</v>
      </c>
      <c r="AI3" s="138">
        <f>MAX(M:M)</f>
        <v>10</v>
      </c>
      <c r="AJ3" s="138">
        <f>MAX(O:O)</f>
        <v>11</v>
      </c>
      <c r="AK3" s="138">
        <f>MAX(Q:Q)</f>
        <v>12</v>
      </c>
      <c r="AL3" s="138">
        <f>MAX(S:S)</f>
        <v>13</v>
      </c>
      <c r="AM3" s="139">
        <f>MAX(U:U)</f>
        <v>14</v>
      </c>
      <c r="AN3" s="140">
        <f>MAX(R:R)</f>
        <v>1</v>
      </c>
      <c r="AO3" s="141">
        <f>MAX(X:X)</f>
        <v>20</v>
      </c>
      <c r="AP3" s="138">
        <f>MAX(Z:Z)</f>
        <v>21</v>
      </c>
      <c r="AQ3" s="138">
        <f>MAX(AB:AB)</f>
        <v>22</v>
      </c>
      <c r="AR3" s="138">
        <f>MAX(AD:AD)</f>
        <v>23</v>
      </c>
      <c r="AS3" s="139">
        <f>MAX(AF:AF)</f>
        <v>24</v>
      </c>
    </row>
    <row r="4" spans="12:41" ht="12.75">
      <c r="L4" s="73"/>
      <c r="M4" s="74">
        <f t="shared" si="0"/>
      </c>
      <c r="O4" s="74">
        <f t="shared" si="7"/>
      </c>
      <c r="Q4" s="74">
        <f t="shared" si="1"/>
      </c>
      <c r="S4" s="74">
        <f t="shared" si="2"/>
      </c>
      <c r="U4" s="37">
        <f t="shared" si="3"/>
      </c>
      <c r="W4" s="73"/>
      <c r="X4" s="74"/>
      <c r="Z4" s="74"/>
      <c r="AB4" s="74">
        <f t="shared" si="4"/>
      </c>
      <c r="AD4" s="74">
        <f t="shared" si="5"/>
      </c>
      <c r="AF4" s="37">
        <f t="shared" si="6"/>
      </c>
      <c r="AK4" s="36" t="s">
        <v>118</v>
      </c>
      <c r="AO4" s="35" t="s">
        <v>118</v>
      </c>
    </row>
    <row r="5" spans="12:45" ht="13.5" thickBot="1">
      <c r="L5" s="73"/>
      <c r="M5" s="74">
        <f t="shared" si="0"/>
      </c>
      <c r="O5" s="74">
        <f t="shared" si="7"/>
      </c>
      <c r="Q5" s="74">
        <f t="shared" si="1"/>
      </c>
      <c r="S5" s="74">
        <f t="shared" si="2"/>
      </c>
      <c r="U5" s="37"/>
      <c r="W5" s="73"/>
      <c r="X5" s="74"/>
      <c r="Z5" s="74"/>
      <c r="AB5" s="74">
        <f t="shared" si="4"/>
      </c>
      <c r="AD5" s="74">
        <f t="shared" si="5"/>
      </c>
      <c r="AF5" s="37">
        <f t="shared" si="6"/>
      </c>
      <c r="AI5" s="36">
        <f>COLUMN()</f>
        <v>35</v>
      </c>
      <c r="AJ5" s="36">
        <f>COLUMN()</f>
        <v>36</v>
      </c>
      <c r="AK5" s="36">
        <f>COLUMN()</f>
        <v>37</v>
      </c>
      <c r="AL5" s="36">
        <f>COLUMN()</f>
        <v>38</v>
      </c>
      <c r="AM5" s="36">
        <f>COLUMN()</f>
        <v>39</v>
      </c>
      <c r="AN5" s="36">
        <f>COLUMN()</f>
        <v>40</v>
      </c>
      <c r="AO5" s="36">
        <f>COLUMN()</f>
        <v>41</v>
      </c>
      <c r="AP5" s="36">
        <f>COLUMN()</f>
        <v>42</v>
      </c>
      <c r="AQ5" s="36">
        <f>COLUMN()</f>
        <v>43</v>
      </c>
      <c r="AR5" s="36">
        <f>COLUMN()</f>
        <v>44</v>
      </c>
      <c r="AS5" s="36">
        <f>COLUMN()</f>
        <v>45</v>
      </c>
    </row>
    <row r="6" spans="1:32" ht="13.5" customHeight="1" thickBot="1">
      <c r="A6" s="155" t="s">
        <v>85</v>
      </c>
      <c r="B6" s="156"/>
      <c r="C6" s="156"/>
      <c r="D6" s="156"/>
      <c r="E6" s="157"/>
      <c r="L6" s="73"/>
      <c r="M6" s="74">
        <f t="shared" si="0"/>
      </c>
      <c r="O6" s="74">
        <f t="shared" si="7"/>
      </c>
      <c r="Q6" s="74">
        <f t="shared" si="1"/>
      </c>
      <c r="S6" s="74">
        <f t="shared" si="2"/>
      </c>
      <c r="U6" s="37">
        <f t="shared" si="3"/>
      </c>
      <c r="W6" s="73"/>
      <c r="X6" s="74"/>
      <c r="Z6" s="74"/>
      <c r="AB6" s="74">
        <f t="shared" si="4"/>
      </c>
      <c r="AD6" s="74">
        <f t="shared" si="5"/>
      </c>
      <c r="AF6" s="37">
        <f t="shared" si="6"/>
      </c>
    </row>
    <row r="7" spans="1:32" ht="13.5" thickTop="1">
      <c r="A7" s="171" t="s">
        <v>5</v>
      </c>
      <c r="B7" s="172"/>
      <c r="C7" s="131" t="s">
        <v>6</v>
      </c>
      <c r="D7" s="131" t="s">
        <v>7</v>
      </c>
      <c r="E7" s="142" t="s">
        <v>0</v>
      </c>
      <c r="I7" s="146"/>
      <c r="L7" s="73">
        <f aca="true" t="shared" si="8" ref="L7:L15">IF($A7="Rejection of Non-Compliant Material",1,"")</f>
      </c>
      <c r="M7" s="74">
        <f t="shared" si="0"/>
      </c>
      <c r="N7" s="36">
        <f aca="true" t="shared" si="9" ref="N7:N15">IF($A7="Cylinder Curing",1,"")</f>
      </c>
      <c r="O7" s="74">
        <f t="shared" si="7"/>
      </c>
      <c r="P7" s="36">
        <f>IF($A7="Field Verification",1,"")</f>
      </c>
      <c r="Q7" s="74">
        <f t="shared" si="1"/>
      </c>
      <c r="R7" s="36">
        <f aca="true" t="shared" si="10" ref="R7:R15">IF($A7="Batch Plant QC",1,"")</f>
      </c>
      <c r="S7" s="74">
        <f t="shared" si="2"/>
      </c>
      <c r="T7" s="36">
        <f aca="true" t="shared" si="11" ref="T7:T15">IF($A7="Test Data Manager",1,"")</f>
      </c>
      <c r="U7" s="37">
        <f t="shared" si="3"/>
      </c>
      <c r="W7" s="73"/>
      <c r="X7" s="74"/>
      <c r="Z7" s="74"/>
      <c r="AA7" s="36">
        <f aca="true" t="shared" si="12" ref="AA7:AA15">IF($A7="Compressive Strength Test",1,"")</f>
      </c>
      <c r="AB7" s="74">
        <f t="shared" si="4"/>
      </c>
      <c r="AC7" s="36">
        <f>IF($A7="Aggregate Testing***",1,"")</f>
      </c>
      <c r="AD7" s="74">
        <f t="shared" si="5"/>
      </c>
      <c r="AE7" s="36">
        <f>IF($A7="Specific Gravity",1,"")</f>
      </c>
      <c r="AF7" s="37">
        <f t="shared" si="6"/>
      </c>
    </row>
    <row r="8" spans="1:32" ht="12.75">
      <c r="A8" s="149" t="s">
        <v>10</v>
      </c>
      <c r="B8" s="170"/>
      <c r="C8" s="16"/>
      <c r="D8" s="16"/>
      <c r="E8" s="17"/>
      <c r="L8" s="73">
        <f t="shared" si="8"/>
      </c>
      <c r="M8" s="74">
        <f t="shared" si="0"/>
      </c>
      <c r="N8" s="36">
        <f t="shared" si="9"/>
      </c>
      <c r="O8" s="74">
        <f t="shared" si="7"/>
      </c>
      <c r="P8" s="36">
        <f>IF($A8="Field Verification",1,"")</f>
      </c>
      <c r="Q8" s="74">
        <f t="shared" si="1"/>
      </c>
      <c r="R8" s="36">
        <f t="shared" si="10"/>
      </c>
      <c r="S8" s="74">
        <f t="shared" si="2"/>
      </c>
      <c r="T8" s="36">
        <f t="shared" si="11"/>
      </c>
      <c r="U8" s="37">
        <f t="shared" si="3"/>
      </c>
      <c r="W8" s="73"/>
      <c r="X8" s="74"/>
      <c r="Z8" s="74"/>
      <c r="AA8" s="36">
        <f t="shared" si="12"/>
      </c>
      <c r="AB8" s="74">
        <f t="shared" si="4"/>
      </c>
      <c r="AC8" s="36">
        <f>IF($A8="Aggregate Testing***",1,"")</f>
      </c>
      <c r="AD8" s="74">
        <f t="shared" si="5"/>
      </c>
      <c r="AE8" s="36">
        <f>IF($A8="Specific Gravity",1,"")</f>
      </c>
      <c r="AF8" s="37">
        <f t="shared" si="6"/>
      </c>
    </row>
    <row r="9" spans="1:32" ht="12.75" customHeight="1">
      <c r="A9" s="149" t="s">
        <v>15</v>
      </c>
      <c r="B9" s="170"/>
      <c r="C9" s="16"/>
      <c r="D9" s="16"/>
      <c r="E9" s="17"/>
      <c r="I9" s="146"/>
      <c r="L9" s="73">
        <f t="shared" si="8"/>
      </c>
      <c r="M9" s="74">
        <f t="shared" si="0"/>
      </c>
      <c r="N9" s="36">
        <f t="shared" si="9"/>
      </c>
      <c r="O9" s="74">
        <f t="shared" si="7"/>
      </c>
      <c r="P9" s="36">
        <f>IF($A9="Field Verification",1,"")</f>
      </c>
      <c r="Q9" s="74">
        <f t="shared" si="1"/>
      </c>
      <c r="R9" s="36">
        <f t="shared" si="10"/>
      </c>
      <c r="S9" s="74">
        <f t="shared" si="2"/>
      </c>
      <c r="T9" s="36">
        <f t="shared" si="11"/>
      </c>
      <c r="U9" s="37">
        <f t="shared" si="3"/>
      </c>
      <c r="W9" s="73"/>
      <c r="X9" s="74"/>
      <c r="Z9" s="74"/>
      <c r="AA9" s="36">
        <f t="shared" si="12"/>
      </c>
      <c r="AB9" s="74">
        <f t="shared" si="4"/>
      </c>
      <c r="AC9" s="36">
        <f>IF($A9="Aggregate Testing***",1,"")</f>
      </c>
      <c r="AD9" s="74">
        <f t="shared" si="5"/>
      </c>
      <c r="AE9" s="36">
        <f>IF($A9="Specific Gravity",1,"")</f>
      </c>
      <c r="AF9" s="37">
        <f t="shared" si="6"/>
      </c>
    </row>
    <row r="10" spans="1:32" ht="12.75" customHeight="1">
      <c r="A10" s="149" t="s">
        <v>52</v>
      </c>
      <c r="B10" s="170"/>
      <c r="C10" s="16"/>
      <c r="D10" s="16"/>
      <c r="E10" s="17"/>
      <c r="I10" s="146"/>
      <c r="L10" s="73">
        <f t="shared" si="8"/>
        <v>1</v>
      </c>
      <c r="M10" s="74">
        <f t="shared" si="0"/>
        <v>10</v>
      </c>
      <c r="N10" s="36">
        <f t="shared" si="9"/>
      </c>
      <c r="O10" s="74">
        <f t="shared" si="7"/>
      </c>
      <c r="P10" s="36">
        <f>IF($A10="Field Verification (FV)",1,"")</f>
      </c>
      <c r="Q10" s="74">
        <f t="shared" si="1"/>
      </c>
      <c r="R10" s="36">
        <f t="shared" si="10"/>
      </c>
      <c r="S10" s="74">
        <f t="shared" si="2"/>
      </c>
      <c r="T10" s="36">
        <f t="shared" si="11"/>
      </c>
      <c r="U10" s="37">
        <f t="shared" si="3"/>
      </c>
      <c r="W10" s="73"/>
      <c r="X10" s="74"/>
      <c r="Z10" s="74"/>
      <c r="AA10" s="36">
        <f t="shared" si="12"/>
      </c>
      <c r="AB10" s="74">
        <f t="shared" si="4"/>
      </c>
      <c r="AD10" s="74"/>
      <c r="AF10" s="37"/>
    </row>
    <row r="11" spans="1:32" ht="12.75">
      <c r="A11" s="149" t="s">
        <v>14</v>
      </c>
      <c r="B11" s="170"/>
      <c r="C11" s="16"/>
      <c r="D11" s="16"/>
      <c r="E11" s="17"/>
      <c r="I11" s="146"/>
      <c r="J11" s="146"/>
      <c r="L11" s="73">
        <f t="shared" si="8"/>
      </c>
      <c r="M11" s="74">
        <f t="shared" si="0"/>
      </c>
      <c r="N11" s="36">
        <f t="shared" si="9"/>
        <v>1</v>
      </c>
      <c r="O11" s="74">
        <f t="shared" si="7"/>
        <v>11</v>
      </c>
      <c r="P11" s="36">
        <f>IF($A11="Field Verification (FV)",1,"")</f>
      </c>
      <c r="Q11" s="74">
        <f t="shared" si="1"/>
      </c>
      <c r="R11" s="36">
        <f t="shared" si="10"/>
      </c>
      <c r="S11" s="74">
        <f t="shared" si="2"/>
      </c>
      <c r="T11" s="36">
        <f t="shared" si="11"/>
      </c>
      <c r="U11" s="37">
        <f t="shared" si="3"/>
      </c>
      <c r="W11" s="73"/>
      <c r="X11" s="74"/>
      <c r="Z11" s="74"/>
      <c r="AA11" s="36">
        <f t="shared" si="12"/>
      </c>
      <c r="AB11" s="74">
        <f t="shared" si="4"/>
      </c>
      <c r="AD11" s="74"/>
      <c r="AF11" s="37"/>
    </row>
    <row r="12" spans="1:32" ht="12.75">
      <c r="A12" s="149" t="s">
        <v>11</v>
      </c>
      <c r="B12" s="170"/>
      <c r="C12" s="16"/>
      <c r="D12" s="16"/>
      <c r="E12" s="17"/>
      <c r="I12" s="146"/>
      <c r="J12" s="146"/>
      <c r="L12" s="73">
        <f t="shared" si="8"/>
      </c>
      <c r="M12" s="74">
        <f t="shared" si="0"/>
      </c>
      <c r="N12" s="36">
        <f t="shared" si="9"/>
      </c>
      <c r="O12" s="74">
        <f t="shared" si="7"/>
      </c>
      <c r="P12" s="36">
        <f>IF($A12="Field Verification",1,"")</f>
        <v>1</v>
      </c>
      <c r="Q12" s="74">
        <f t="shared" si="1"/>
        <v>12</v>
      </c>
      <c r="R12" s="36">
        <f t="shared" si="10"/>
      </c>
      <c r="S12" s="74">
        <f t="shared" si="2"/>
      </c>
      <c r="T12" s="36">
        <f t="shared" si="11"/>
      </c>
      <c r="U12" s="37">
        <f t="shared" si="3"/>
      </c>
      <c r="W12" s="73"/>
      <c r="X12" s="74"/>
      <c r="Z12" s="74"/>
      <c r="AA12" s="36">
        <f t="shared" si="12"/>
      </c>
      <c r="AB12" s="74">
        <f t="shared" si="4"/>
      </c>
      <c r="AD12" s="74"/>
      <c r="AF12" s="37"/>
    </row>
    <row r="13" spans="1:32" ht="12.75" customHeight="1">
      <c r="A13" s="149" t="s">
        <v>82</v>
      </c>
      <c r="B13" s="170"/>
      <c r="C13" s="16"/>
      <c r="D13" s="16"/>
      <c r="E13" s="17"/>
      <c r="L13" s="73">
        <f t="shared" si="8"/>
      </c>
      <c r="M13" s="74">
        <f t="shared" si="0"/>
      </c>
      <c r="N13" s="36">
        <f t="shared" si="9"/>
      </c>
      <c r="O13" s="74">
        <f t="shared" si="7"/>
      </c>
      <c r="P13" s="36">
        <f aca="true" t="shared" si="13" ref="P13:P25">IF($A13="Field Verification",1,"")</f>
      </c>
      <c r="Q13" s="74">
        <f t="shared" si="1"/>
      </c>
      <c r="R13" s="36">
        <f t="shared" si="10"/>
        <v>1</v>
      </c>
      <c r="S13" s="74">
        <f t="shared" si="2"/>
        <v>13</v>
      </c>
      <c r="T13" s="36">
        <f t="shared" si="11"/>
      </c>
      <c r="U13" s="37">
        <f t="shared" si="3"/>
      </c>
      <c r="W13" s="73"/>
      <c r="X13" s="74"/>
      <c r="Z13" s="74"/>
      <c r="AA13" s="36">
        <f t="shared" si="12"/>
      </c>
      <c r="AB13" s="74">
        <f t="shared" si="4"/>
      </c>
      <c r="AD13" s="74"/>
      <c r="AF13" s="37"/>
    </row>
    <row r="14" spans="1:32" ht="12.75" customHeight="1">
      <c r="A14" s="149" t="s">
        <v>51</v>
      </c>
      <c r="B14" s="170"/>
      <c r="C14" s="16"/>
      <c r="D14" s="16"/>
      <c r="E14" s="17"/>
      <c r="L14" s="73"/>
      <c r="M14" s="74"/>
      <c r="O14" s="74"/>
      <c r="Q14" s="74"/>
      <c r="S14" s="74"/>
      <c r="T14" s="36">
        <f t="shared" si="11"/>
        <v>1</v>
      </c>
      <c r="U14" s="37">
        <f t="shared" si="3"/>
        <v>14</v>
      </c>
      <c r="W14" s="73"/>
      <c r="X14" s="74"/>
      <c r="Z14" s="74"/>
      <c r="AB14" s="74"/>
      <c r="AD14" s="74"/>
      <c r="AF14" s="37"/>
    </row>
    <row r="15" spans="1:32" ht="4.5" customHeight="1" thickBot="1">
      <c r="A15" s="147"/>
      <c r="B15" s="148"/>
      <c r="C15" s="58"/>
      <c r="D15" s="58"/>
      <c r="E15" s="59"/>
      <c r="L15" s="73">
        <f t="shared" si="8"/>
      </c>
      <c r="M15" s="74">
        <f t="shared" si="0"/>
      </c>
      <c r="N15" s="36">
        <f t="shared" si="9"/>
      </c>
      <c r="O15" s="74">
        <f t="shared" si="7"/>
      </c>
      <c r="P15" s="36">
        <f t="shared" si="13"/>
      </c>
      <c r="Q15" s="74">
        <f t="shared" si="1"/>
      </c>
      <c r="R15" s="36">
        <f t="shared" si="10"/>
      </c>
      <c r="S15" s="74">
        <f t="shared" si="2"/>
      </c>
      <c r="T15" s="36">
        <f t="shared" si="11"/>
      </c>
      <c r="U15" s="37">
        <f t="shared" si="3"/>
      </c>
      <c r="W15" s="73"/>
      <c r="X15" s="74"/>
      <c r="Z15" s="74"/>
      <c r="AA15" s="36">
        <f t="shared" si="12"/>
      </c>
      <c r="AB15" s="74">
        <f t="shared" si="4"/>
      </c>
      <c r="AD15" s="74"/>
      <c r="AF15" s="37"/>
    </row>
    <row r="16" spans="12:32" ht="4.5" customHeight="1" thickBot="1">
      <c r="L16" s="73"/>
      <c r="M16" s="74">
        <f t="shared" si="0"/>
      </c>
      <c r="O16" s="74">
        <f t="shared" si="7"/>
      </c>
      <c r="P16" s="36">
        <f t="shared" si="13"/>
      </c>
      <c r="Q16" s="74">
        <f t="shared" si="1"/>
      </c>
      <c r="S16" s="74">
        <f t="shared" si="2"/>
      </c>
      <c r="U16" s="37">
        <f t="shared" si="3"/>
      </c>
      <c r="W16" s="73"/>
      <c r="X16" s="74"/>
      <c r="Z16" s="74"/>
      <c r="AB16" s="74">
        <f t="shared" si="4"/>
      </c>
      <c r="AD16" s="74"/>
      <c r="AF16" s="37"/>
    </row>
    <row r="17" spans="1:32" ht="13.5" customHeight="1" thickBot="1">
      <c r="A17" s="155" t="s">
        <v>61</v>
      </c>
      <c r="B17" s="156"/>
      <c r="C17" s="156"/>
      <c r="D17" s="156"/>
      <c r="E17" s="156"/>
      <c r="F17" s="156"/>
      <c r="G17" s="157"/>
      <c r="L17" s="73">
        <f aca="true" t="shared" si="14" ref="L17:L25">IF($A17="Rejection of Non-Compliant Material",1,"")</f>
      </c>
      <c r="M17" s="74">
        <f t="shared" si="0"/>
      </c>
      <c r="N17" s="36">
        <f aca="true" t="shared" si="15" ref="N17:N25">IF($A17="Cylinder Curing",1,"")</f>
      </c>
      <c r="O17" s="74">
        <f t="shared" si="7"/>
      </c>
      <c r="P17" s="36">
        <f t="shared" si="13"/>
      </c>
      <c r="Q17" s="74">
        <f t="shared" si="1"/>
      </c>
      <c r="R17" s="36">
        <f aca="true" t="shared" si="16" ref="R17:R25">IF($A17="Batch Plant QC",1,"")</f>
      </c>
      <c r="S17" s="74">
        <f t="shared" si="2"/>
      </c>
      <c r="T17" s="36">
        <f aca="true" t="shared" si="17" ref="T17:T25">IF($A17="Test Data Manager",1,"")</f>
      </c>
      <c r="U17" s="37">
        <f t="shared" si="3"/>
      </c>
      <c r="W17" s="73"/>
      <c r="X17" s="74"/>
      <c r="Z17" s="74"/>
      <c r="AA17" s="36">
        <f aca="true" t="shared" si="18" ref="AA17:AA25">IF($A17="Compressive Strength Test",1,"")</f>
      </c>
      <c r="AB17" s="74">
        <f t="shared" si="4"/>
      </c>
      <c r="AD17" s="74"/>
      <c r="AF17" s="37"/>
    </row>
    <row r="18" spans="1:32" ht="12.75" customHeight="1" thickTop="1">
      <c r="A18" s="177" t="s">
        <v>5</v>
      </c>
      <c r="B18" s="178"/>
      <c r="C18" s="183" t="s">
        <v>67</v>
      </c>
      <c r="D18" s="178" t="s">
        <v>7</v>
      </c>
      <c r="E18" s="181" t="s">
        <v>70</v>
      </c>
      <c r="F18" s="181"/>
      <c r="G18" s="182"/>
      <c r="L18" s="73">
        <f t="shared" si="14"/>
      </c>
      <c r="M18" s="74">
        <f t="shared" si="0"/>
      </c>
      <c r="N18" s="36">
        <f t="shared" si="15"/>
      </c>
      <c r="O18" s="74">
        <f t="shared" si="7"/>
      </c>
      <c r="P18" s="36">
        <f t="shared" si="13"/>
      </c>
      <c r="Q18" s="74">
        <f t="shared" si="1"/>
      </c>
      <c r="R18" s="36">
        <f t="shared" si="16"/>
      </c>
      <c r="S18" s="74">
        <f t="shared" si="2"/>
      </c>
      <c r="T18" s="36">
        <f t="shared" si="17"/>
      </c>
      <c r="U18" s="37">
        <f t="shared" si="3"/>
      </c>
      <c r="W18" s="73"/>
      <c r="X18" s="74"/>
      <c r="Z18" s="74"/>
      <c r="AA18" s="36">
        <f t="shared" si="18"/>
      </c>
      <c r="AB18" s="74">
        <f t="shared" si="4"/>
      </c>
      <c r="AD18" s="74"/>
      <c r="AF18" s="37"/>
    </row>
    <row r="19" spans="1:32" ht="12">
      <c r="A19" s="179"/>
      <c r="B19" s="180"/>
      <c r="C19" s="184"/>
      <c r="D19" s="180"/>
      <c r="E19" s="143" t="s">
        <v>69</v>
      </c>
      <c r="F19" s="143" t="s">
        <v>8</v>
      </c>
      <c r="G19" s="144" t="s">
        <v>9</v>
      </c>
      <c r="L19" s="73">
        <f t="shared" si="14"/>
      </c>
      <c r="M19" s="74">
        <f t="shared" si="0"/>
      </c>
      <c r="N19" s="36">
        <f t="shared" si="15"/>
      </c>
      <c r="O19" s="74">
        <f t="shared" si="7"/>
      </c>
      <c r="P19" s="36">
        <f t="shared" si="13"/>
      </c>
      <c r="Q19" s="74">
        <f t="shared" si="1"/>
      </c>
      <c r="R19" s="36">
        <f t="shared" si="16"/>
      </c>
      <c r="S19" s="74">
        <f t="shared" si="2"/>
      </c>
      <c r="T19" s="36">
        <f t="shared" si="17"/>
      </c>
      <c r="U19" s="37">
        <f t="shared" si="3"/>
      </c>
      <c r="W19" s="73"/>
      <c r="X19" s="74"/>
      <c r="Z19" s="74"/>
      <c r="AA19" s="36">
        <f t="shared" si="18"/>
      </c>
      <c r="AB19" s="74">
        <f t="shared" si="4"/>
      </c>
      <c r="AC19" s="36">
        <f>IF($A19="Aggregate Testing***",1,"")</f>
      </c>
      <c r="AD19" s="74">
        <f t="shared" si="5"/>
      </c>
      <c r="AE19" s="36">
        <f aca="true" t="shared" si="19" ref="AE19:AE25">IF($A19="Specific Gravity",1,"")</f>
      </c>
      <c r="AF19" s="37">
        <f t="shared" si="6"/>
      </c>
    </row>
    <row r="20" spans="1:32" ht="13.5" customHeight="1">
      <c r="A20" s="149" t="s">
        <v>132</v>
      </c>
      <c r="B20" s="170"/>
      <c r="C20" s="38"/>
      <c r="D20" s="18"/>
      <c r="E20" s="39"/>
      <c r="F20" s="39"/>
      <c r="G20" s="40"/>
      <c r="L20" s="73">
        <f t="shared" si="14"/>
      </c>
      <c r="M20" s="74">
        <f t="shared" si="0"/>
      </c>
      <c r="N20" s="36">
        <f t="shared" si="15"/>
      </c>
      <c r="O20" s="74">
        <f t="shared" si="7"/>
      </c>
      <c r="P20" s="36">
        <f t="shared" si="13"/>
      </c>
      <c r="Q20" s="74">
        <f t="shared" si="1"/>
      </c>
      <c r="R20" s="36">
        <f t="shared" si="16"/>
      </c>
      <c r="S20" s="74">
        <f t="shared" si="2"/>
      </c>
      <c r="T20" s="36">
        <f t="shared" si="17"/>
      </c>
      <c r="U20" s="37">
        <f t="shared" si="3"/>
      </c>
      <c r="W20" s="73">
        <f aca="true" t="shared" si="20" ref="W20:W25">IF($A20="Concrete Mixture Design**",1,"")</f>
        <v>1</v>
      </c>
      <c r="X20" s="74">
        <f aca="true" t="shared" si="21" ref="X20:X25">IF(W20=1,ROW(),"")</f>
        <v>20</v>
      </c>
      <c r="Y20" s="36">
        <f>IF($A20="Plastic Concrete Testing***",1,"")</f>
      </c>
      <c r="Z20" s="74">
        <f aca="true" t="shared" si="22" ref="Z20:Z25">IF(Y20=1,ROW(),"")</f>
      </c>
      <c r="AA20" s="36">
        <f t="shared" si="18"/>
      </c>
      <c r="AB20" s="74">
        <f t="shared" si="4"/>
      </c>
      <c r="AC20" s="36">
        <f aca="true" t="shared" si="23" ref="AC20:AC25">IF($A20="Aggregate Testing****",1,"")</f>
      </c>
      <c r="AD20" s="74">
        <f t="shared" si="5"/>
      </c>
      <c r="AE20" s="36">
        <f t="shared" si="19"/>
      </c>
      <c r="AF20" s="37">
        <f t="shared" si="6"/>
      </c>
    </row>
    <row r="21" spans="1:32" ht="12.75" customHeight="1">
      <c r="A21" s="149" t="s">
        <v>129</v>
      </c>
      <c r="B21" s="170"/>
      <c r="C21" s="38"/>
      <c r="D21" s="18"/>
      <c r="E21" s="39"/>
      <c r="F21" s="39"/>
      <c r="G21" s="40"/>
      <c r="L21" s="73">
        <f t="shared" si="14"/>
      </c>
      <c r="M21" s="74">
        <f t="shared" si="0"/>
      </c>
      <c r="N21" s="36">
        <f t="shared" si="15"/>
      </c>
      <c r="O21" s="74">
        <f t="shared" si="7"/>
      </c>
      <c r="P21" s="36">
        <f t="shared" si="13"/>
      </c>
      <c r="Q21" s="74">
        <f t="shared" si="1"/>
      </c>
      <c r="R21" s="36">
        <f t="shared" si="16"/>
      </c>
      <c r="S21" s="74">
        <f t="shared" si="2"/>
      </c>
      <c r="T21" s="36">
        <f t="shared" si="17"/>
      </c>
      <c r="U21" s="37">
        <f t="shared" si="3"/>
      </c>
      <c r="W21" s="73">
        <f t="shared" si="20"/>
      </c>
      <c r="X21" s="74">
        <f t="shared" si="21"/>
      </c>
      <c r="Y21" s="36">
        <f>IF($A21="Plastic Concrete Testing***",1,"")</f>
        <v>1</v>
      </c>
      <c r="Z21" s="74">
        <f t="shared" si="22"/>
        <v>21</v>
      </c>
      <c r="AA21" s="36">
        <f t="shared" si="18"/>
      </c>
      <c r="AB21" s="74">
        <f t="shared" si="4"/>
      </c>
      <c r="AC21" s="36">
        <f t="shared" si="23"/>
      </c>
      <c r="AD21" s="74">
        <f t="shared" si="5"/>
      </c>
      <c r="AE21" s="36">
        <f t="shared" si="19"/>
      </c>
      <c r="AF21" s="37">
        <f t="shared" si="6"/>
      </c>
    </row>
    <row r="22" spans="1:32" ht="12.75" customHeight="1">
      <c r="A22" s="149" t="s">
        <v>12</v>
      </c>
      <c r="B22" s="170"/>
      <c r="C22" s="38"/>
      <c r="D22" s="18"/>
      <c r="E22" s="180" t="s">
        <v>71</v>
      </c>
      <c r="F22" s="180"/>
      <c r="G22" s="185"/>
      <c r="L22" s="73">
        <f t="shared" si="14"/>
      </c>
      <c r="M22" s="74">
        <f t="shared" si="0"/>
      </c>
      <c r="N22" s="36">
        <f t="shared" si="15"/>
      </c>
      <c r="O22" s="74">
        <f t="shared" si="7"/>
      </c>
      <c r="P22" s="36">
        <f t="shared" si="13"/>
      </c>
      <c r="Q22" s="74">
        <f t="shared" si="1"/>
      </c>
      <c r="R22" s="36">
        <f t="shared" si="16"/>
      </c>
      <c r="S22" s="74">
        <f t="shared" si="2"/>
      </c>
      <c r="T22" s="36">
        <f t="shared" si="17"/>
      </c>
      <c r="U22" s="37">
        <f t="shared" si="3"/>
      </c>
      <c r="W22" s="73">
        <f t="shared" si="20"/>
      </c>
      <c r="X22" s="74">
        <f t="shared" si="21"/>
      </c>
      <c r="Y22" s="36">
        <f>IF($A22="Plastic Concrete Testing***",1,"")</f>
      </c>
      <c r="Z22" s="74">
        <f t="shared" si="22"/>
      </c>
      <c r="AA22" s="36">
        <f t="shared" si="18"/>
        <v>1</v>
      </c>
      <c r="AB22" s="74">
        <f t="shared" si="4"/>
        <v>22</v>
      </c>
      <c r="AC22" s="36">
        <f t="shared" si="23"/>
      </c>
      <c r="AD22" s="74">
        <f t="shared" si="5"/>
      </c>
      <c r="AE22" s="36">
        <f t="shared" si="19"/>
      </c>
      <c r="AF22" s="37">
        <f t="shared" si="6"/>
      </c>
    </row>
    <row r="23" spans="1:32" ht="12.75" customHeight="1">
      <c r="A23" s="149" t="s">
        <v>130</v>
      </c>
      <c r="B23" s="170"/>
      <c r="C23" s="38"/>
      <c r="D23" s="18"/>
      <c r="E23" s="39"/>
      <c r="F23" s="39"/>
      <c r="G23" s="40"/>
      <c r="L23" s="73">
        <f t="shared" si="14"/>
      </c>
      <c r="M23" s="74">
        <f t="shared" si="0"/>
      </c>
      <c r="N23" s="36">
        <f t="shared" si="15"/>
      </c>
      <c r="O23" s="74">
        <f t="shared" si="7"/>
      </c>
      <c r="P23" s="36">
        <f t="shared" si="13"/>
      </c>
      <c r="Q23" s="74">
        <f t="shared" si="1"/>
      </c>
      <c r="R23" s="36">
        <f t="shared" si="16"/>
      </c>
      <c r="S23" s="74">
        <f t="shared" si="2"/>
      </c>
      <c r="T23" s="36">
        <f t="shared" si="17"/>
      </c>
      <c r="U23" s="37">
        <f t="shared" si="3"/>
      </c>
      <c r="W23" s="73">
        <f t="shared" si="20"/>
      </c>
      <c r="X23" s="74">
        <f t="shared" si="21"/>
      </c>
      <c r="Y23" s="36">
        <f>IF($A23="Plastic Concrete Testing***",1,"")</f>
      </c>
      <c r="Z23" s="74">
        <f t="shared" si="22"/>
      </c>
      <c r="AA23" s="36">
        <f t="shared" si="18"/>
      </c>
      <c r="AB23" s="74">
        <f t="shared" si="4"/>
      </c>
      <c r="AC23" s="36">
        <f t="shared" si="23"/>
        <v>1</v>
      </c>
      <c r="AD23" s="74">
        <f t="shared" si="5"/>
        <v>23</v>
      </c>
      <c r="AE23" s="36">
        <f t="shared" si="19"/>
      </c>
      <c r="AF23" s="37">
        <f t="shared" si="6"/>
      </c>
    </row>
    <row r="24" spans="1:32" ht="12.75" customHeight="1">
      <c r="A24" s="149" t="s">
        <v>13</v>
      </c>
      <c r="B24" s="170"/>
      <c r="C24" s="38"/>
      <c r="D24" s="18"/>
      <c r="E24" s="180" t="s">
        <v>71</v>
      </c>
      <c r="F24" s="180"/>
      <c r="G24" s="185"/>
      <c r="L24" s="73">
        <f t="shared" si="14"/>
      </c>
      <c r="M24" s="74">
        <f t="shared" si="0"/>
      </c>
      <c r="N24" s="36">
        <f t="shared" si="15"/>
      </c>
      <c r="O24" s="74">
        <f t="shared" si="7"/>
      </c>
      <c r="P24" s="36">
        <f t="shared" si="13"/>
      </c>
      <c r="Q24" s="74">
        <f t="shared" si="1"/>
      </c>
      <c r="R24" s="36">
        <f t="shared" si="16"/>
      </c>
      <c r="S24" s="74">
        <f t="shared" si="2"/>
      </c>
      <c r="T24" s="36">
        <f t="shared" si="17"/>
      </c>
      <c r="U24" s="37">
        <f t="shared" si="3"/>
      </c>
      <c r="W24" s="73">
        <f t="shared" si="20"/>
      </c>
      <c r="X24" s="74">
        <f t="shared" si="21"/>
      </c>
      <c r="Y24" s="36">
        <f>IF($A24="Plastic Concrete Testing***",1,"")</f>
      </c>
      <c r="Z24" s="74">
        <f t="shared" si="22"/>
      </c>
      <c r="AA24" s="36">
        <f t="shared" si="18"/>
      </c>
      <c r="AB24" s="74">
        <f t="shared" si="4"/>
      </c>
      <c r="AC24" s="36">
        <f t="shared" si="23"/>
      </c>
      <c r="AD24" s="74">
        <f t="shared" si="5"/>
      </c>
      <c r="AE24" s="36">
        <f t="shared" si="19"/>
        <v>1</v>
      </c>
      <c r="AF24" s="37">
        <f t="shared" si="6"/>
        <v>24</v>
      </c>
    </row>
    <row r="25" spans="1:32" ht="4.5" customHeight="1" thickBot="1">
      <c r="A25" s="147"/>
      <c r="B25" s="176"/>
      <c r="C25" s="55"/>
      <c r="D25" s="118"/>
      <c r="E25" s="174"/>
      <c r="F25" s="174"/>
      <c r="G25" s="175"/>
      <c r="L25" s="115">
        <f t="shared" si="14"/>
      </c>
      <c r="M25" s="81">
        <f t="shared" si="0"/>
      </c>
      <c r="N25" s="114">
        <f t="shared" si="15"/>
      </c>
      <c r="O25" s="81">
        <f t="shared" si="7"/>
      </c>
      <c r="P25" s="114">
        <f t="shared" si="13"/>
      </c>
      <c r="Q25" s="81">
        <f t="shared" si="1"/>
      </c>
      <c r="R25" s="114">
        <f t="shared" si="16"/>
      </c>
      <c r="S25" s="81">
        <f t="shared" si="2"/>
      </c>
      <c r="T25" s="114">
        <f t="shared" si="17"/>
      </c>
      <c r="U25" s="82">
        <f t="shared" si="3"/>
      </c>
      <c r="V25" s="114"/>
      <c r="W25" s="115">
        <f t="shared" si="20"/>
      </c>
      <c r="X25" s="81">
        <f t="shared" si="21"/>
      </c>
      <c r="Y25" s="114">
        <f>IF($A25="Batch Plant QC",1,"")</f>
      </c>
      <c r="Z25" s="81">
        <f t="shared" si="22"/>
      </c>
      <c r="AA25" s="114">
        <f t="shared" si="18"/>
      </c>
      <c r="AB25" s="81">
        <f t="shared" si="4"/>
      </c>
      <c r="AC25" s="114">
        <f t="shared" si="23"/>
      </c>
      <c r="AD25" s="81">
        <f t="shared" si="5"/>
      </c>
      <c r="AE25" s="114">
        <f t="shared" si="19"/>
      </c>
      <c r="AF25" s="82">
        <f t="shared" si="6"/>
      </c>
    </row>
    <row r="26" ht="4.5" customHeight="1"/>
    <row r="27" spans="1:7" ht="12">
      <c r="A27" s="145" t="s">
        <v>72</v>
      </c>
      <c r="B27" s="173" t="s">
        <v>133</v>
      </c>
      <c r="C27" s="173"/>
      <c r="D27" s="173"/>
      <c r="E27" s="173"/>
      <c r="F27" s="173"/>
      <c r="G27" s="173"/>
    </row>
    <row r="28" spans="1:7" ht="12">
      <c r="A28" s="145" t="s">
        <v>68</v>
      </c>
      <c r="B28" s="173" t="s">
        <v>131</v>
      </c>
      <c r="C28" s="173"/>
      <c r="D28" s="173"/>
      <c r="E28" s="173"/>
      <c r="F28" s="173"/>
      <c r="G28" s="173"/>
    </row>
    <row r="29" spans="1:7" ht="12">
      <c r="A29" s="145" t="s">
        <v>73</v>
      </c>
      <c r="B29" s="173" t="s">
        <v>74</v>
      </c>
      <c r="C29" s="173"/>
      <c r="D29" s="173"/>
      <c r="E29" s="173"/>
      <c r="F29" s="173"/>
      <c r="G29" s="173"/>
    </row>
    <row r="30" spans="1:7" ht="12">
      <c r="A30" s="145" t="s">
        <v>128</v>
      </c>
      <c r="B30" s="173" t="s">
        <v>75</v>
      </c>
      <c r="C30" s="173"/>
      <c r="D30" s="173"/>
      <c r="E30" s="173"/>
      <c r="F30" s="173"/>
      <c r="G30" s="173"/>
    </row>
  </sheetData>
  <sheetProtection sheet="1" objects="1" scenarios="1" formatCells="0" selectLockedCells="1"/>
  <mergeCells count="38">
    <mergeCell ref="D18:D19"/>
    <mergeCell ref="C18:C19"/>
    <mergeCell ref="A20:B20"/>
    <mergeCell ref="E24:G24"/>
    <mergeCell ref="A21:B21"/>
    <mergeCell ref="E22:G22"/>
    <mergeCell ref="A22:B22"/>
    <mergeCell ref="A23:B23"/>
    <mergeCell ref="N1:O1"/>
    <mergeCell ref="B30:G30"/>
    <mergeCell ref="B29:G29"/>
    <mergeCell ref="E25:G25"/>
    <mergeCell ref="B27:G27"/>
    <mergeCell ref="B28:G28"/>
    <mergeCell ref="A25:B25"/>
    <mergeCell ref="A24:B24"/>
    <mergeCell ref="A18:B19"/>
    <mergeCell ref="E18:G18"/>
    <mergeCell ref="A10:B10"/>
    <mergeCell ref="AC1:AD1"/>
    <mergeCell ref="AE1:AF1"/>
    <mergeCell ref="A8:B8"/>
    <mergeCell ref="A9:B9"/>
    <mergeCell ref="T1:U1"/>
    <mergeCell ref="W1:X1"/>
    <mergeCell ref="Y1:Z1"/>
    <mergeCell ref="AA1:AB1"/>
    <mergeCell ref="L1:M1"/>
    <mergeCell ref="P1:Q1"/>
    <mergeCell ref="R1:S1"/>
    <mergeCell ref="A17:G17"/>
    <mergeCell ref="A15:B15"/>
    <mergeCell ref="A14:B14"/>
    <mergeCell ref="A13:B13"/>
    <mergeCell ref="A11:B11"/>
    <mergeCell ref="A12:B12"/>
    <mergeCell ref="A6:E6"/>
    <mergeCell ref="A7:B7"/>
  </mergeCells>
  <printOptions horizontalCentered="1"/>
  <pageMargins left="0" right="0" top="0" bottom="0" header="0.25" footer="0.5"/>
  <pageSetup horizontalDpi="600" verticalDpi="600" orientation="landscape" r:id="rId2"/>
  <headerFooter alignWithMargins="0">
    <oddHeader>&amp;C
&amp;"Arial,Bold"&amp;12Mississippi Department of Transportation&amp;"Arial,Regular"&amp;10
&amp;"Arial,Bold"&amp;11Office of State Aid and Road Construction&amp;"Arial,Regular"&amp;10
Concrete Quality Control Plan Form</oddHeader>
    <oddFooter>&amp;LOSARC CONCRETE CQP Form&amp;CDecember 11, 2006&amp;RPage &amp;P of &amp;N</oddFooter>
  </headerFooter>
  <ignoredErrors>
    <ignoredError sqref="N23:O23 AC19:AF19 N25:O25 N16:O19 X25 AD23:AF23 Q16:V19 X23 N7:V9 AA7:AF9 Q23:V23 Q25:V25 AA16:AB19 Z23:AB23 Z25:AB25 AD25:AF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6:C26"/>
  <sheetViews>
    <sheetView showGridLines="0" showRowColHeaders="0" workbookViewId="0" topLeftCell="A1">
      <selection activeCell="C8" sqref="C8"/>
    </sheetView>
  </sheetViews>
  <sheetFormatPr defaultColWidth="9.140625" defaultRowHeight="12.75"/>
  <cols>
    <col min="1" max="1" width="15.7109375" style="13" customWidth="1"/>
    <col min="2" max="2" width="72.421875" style="13" bestFit="1" customWidth="1"/>
    <col min="3" max="3" width="51.28125" style="13" customWidth="1"/>
    <col min="4" max="4" width="11.421875" style="13" customWidth="1"/>
    <col min="5" max="6" width="9.140625" style="13" customWidth="1"/>
    <col min="7" max="8" width="9.140625" style="1" customWidth="1"/>
    <col min="9" max="9" width="22.140625" style="1" customWidth="1"/>
    <col min="10" max="10" width="20.8515625" style="1" customWidth="1"/>
    <col min="11" max="16384" width="9.140625" style="1" customWidth="1"/>
  </cols>
  <sheetData>
    <row r="5" ht="12.75" thickBot="1"/>
    <row r="6" spans="1:3" ht="13.5" customHeight="1" thickBot="1">
      <c r="A6" s="187" t="s">
        <v>50</v>
      </c>
      <c r="B6" s="188"/>
      <c r="C6" s="189"/>
    </row>
    <row r="7" spans="1:3" ht="13.5" customHeight="1" thickTop="1">
      <c r="A7" s="15" t="s">
        <v>48</v>
      </c>
      <c r="B7" s="12" t="s">
        <v>49</v>
      </c>
      <c r="C7" s="6" t="s">
        <v>66</v>
      </c>
    </row>
    <row r="8" spans="1:3" ht="13.5" customHeight="1">
      <c r="A8" s="2" t="s">
        <v>16</v>
      </c>
      <c r="B8" s="8" t="s">
        <v>17</v>
      </c>
      <c r="C8" s="19"/>
    </row>
    <row r="9" spans="1:3" ht="12.75" customHeight="1">
      <c r="A9" s="2" t="s">
        <v>18</v>
      </c>
      <c r="B9" s="8" t="s">
        <v>19</v>
      </c>
      <c r="C9" s="19"/>
    </row>
    <row r="10" spans="1:3" ht="12.75" customHeight="1">
      <c r="A10" s="2" t="s">
        <v>139</v>
      </c>
      <c r="B10" s="8" t="s">
        <v>140</v>
      </c>
      <c r="C10" s="19"/>
    </row>
    <row r="11" spans="1:3" ht="12">
      <c r="A11" s="2" t="s">
        <v>20</v>
      </c>
      <c r="B11" s="8" t="s">
        <v>21</v>
      </c>
      <c r="C11" s="19"/>
    </row>
    <row r="12" spans="1:3" ht="12.75" customHeight="1">
      <c r="A12" s="2" t="s">
        <v>22</v>
      </c>
      <c r="B12" s="8" t="s">
        <v>23</v>
      </c>
      <c r="C12" s="19"/>
    </row>
    <row r="13" spans="1:3" ht="12.75" customHeight="1">
      <c r="A13" s="2" t="s">
        <v>24</v>
      </c>
      <c r="B13" s="8" t="s">
        <v>25</v>
      </c>
      <c r="C13" s="19"/>
    </row>
    <row r="14" spans="1:3" ht="12.75" customHeight="1">
      <c r="A14" s="2" t="s">
        <v>26</v>
      </c>
      <c r="B14" s="8" t="s">
        <v>27</v>
      </c>
      <c r="C14" s="19"/>
    </row>
    <row r="15" spans="1:3" ht="12.75" customHeight="1">
      <c r="A15" s="2" t="s">
        <v>28</v>
      </c>
      <c r="B15" s="8" t="s">
        <v>29</v>
      </c>
      <c r="C15" s="19"/>
    </row>
    <row r="16" spans="1:3" ht="12.75" customHeight="1">
      <c r="A16" s="2" t="s">
        <v>30</v>
      </c>
      <c r="B16" s="8" t="s">
        <v>31</v>
      </c>
      <c r="C16" s="19"/>
    </row>
    <row r="17" spans="1:3" ht="12.75" customHeight="1">
      <c r="A17" s="2" t="s">
        <v>32</v>
      </c>
      <c r="B17" s="8" t="s">
        <v>33</v>
      </c>
      <c r="C17" s="19"/>
    </row>
    <row r="18" spans="1:3" ht="12.75" customHeight="1">
      <c r="A18" s="2" t="s">
        <v>34</v>
      </c>
      <c r="B18" s="8" t="s">
        <v>35</v>
      </c>
      <c r="C18" s="19"/>
    </row>
    <row r="19" spans="1:3" ht="12.75" customHeight="1">
      <c r="A19" s="2" t="s">
        <v>36</v>
      </c>
      <c r="B19" s="8" t="s">
        <v>37</v>
      </c>
      <c r="C19" s="19"/>
    </row>
    <row r="20" spans="1:3" ht="12.75" customHeight="1">
      <c r="A20" s="2" t="s">
        <v>38</v>
      </c>
      <c r="B20" s="8" t="s">
        <v>39</v>
      </c>
      <c r="C20" s="19"/>
    </row>
    <row r="21" spans="1:3" ht="12.75" customHeight="1">
      <c r="A21" s="2" t="s">
        <v>40</v>
      </c>
      <c r="B21" s="8" t="s">
        <v>41</v>
      </c>
      <c r="C21" s="19"/>
    </row>
    <row r="22" spans="1:3" ht="12.75" customHeight="1">
      <c r="A22" s="2" t="s">
        <v>42</v>
      </c>
      <c r="B22" s="8" t="s">
        <v>43</v>
      </c>
      <c r="C22" s="19"/>
    </row>
    <row r="23" spans="1:3" ht="12">
      <c r="A23" s="2" t="s">
        <v>44</v>
      </c>
      <c r="B23" s="8" t="s">
        <v>45</v>
      </c>
      <c r="C23" s="19"/>
    </row>
    <row r="24" spans="1:3" ht="12.75" thickBot="1">
      <c r="A24" s="3" t="s">
        <v>46</v>
      </c>
      <c r="B24" s="9" t="s">
        <v>47</v>
      </c>
      <c r="C24" s="20"/>
    </row>
    <row r="25" spans="1:3" ht="3.75" customHeight="1">
      <c r="A25" s="5"/>
      <c r="B25" s="4"/>
      <c r="C25" s="11"/>
    </row>
    <row r="26" spans="1:3" ht="12">
      <c r="A26" s="186" t="s">
        <v>76</v>
      </c>
      <c r="B26" s="186"/>
      <c r="C26" s="186"/>
    </row>
  </sheetData>
  <sheetProtection sheet="1" objects="1" scenarios="1" formatCells="0" formatRows="0" selectLockedCells="1"/>
  <mergeCells count="2">
    <mergeCell ref="A26:C26"/>
    <mergeCell ref="A6:C6"/>
  </mergeCells>
  <printOptions horizontalCentered="1"/>
  <pageMargins left="0" right="0" top="0" bottom="0" header="0.25" footer="0.5"/>
  <pageSetup horizontalDpi="600" verticalDpi="600" orientation="landscape" scale="98" r:id="rId1"/>
  <headerFooter alignWithMargins="0">
    <oddHeader>&amp;C
&amp;"Arial,Bold"&amp;12Mississippi Department of Transportation&amp;"Arial,Regular"&amp;10
&amp;"Arial,Bold"&amp;11Office of State Aid and Road Construction&amp;"Arial,Regular"&amp;10
Concrete Quality Control Plan Form</oddHeader>
    <oddFooter>&amp;LOSARC CONCRETE QCP Form&amp;CDecember 11, 2006&amp;RPage &amp;P of &amp;N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6:H29"/>
  <sheetViews>
    <sheetView showGridLines="0" showRowColHeaders="0" workbookViewId="0" topLeftCell="A1">
      <selection activeCell="A10" sqref="A10:B10"/>
    </sheetView>
  </sheetViews>
  <sheetFormatPr defaultColWidth="9.140625" defaultRowHeight="12.75"/>
  <cols>
    <col min="1" max="1" width="2.421875" style="13" bestFit="1" customWidth="1"/>
    <col min="2" max="2" width="20.140625" style="13" customWidth="1"/>
    <col min="3" max="3" width="8.00390625" style="13" customWidth="1"/>
    <col min="4" max="4" width="12.8515625" style="13" customWidth="1"/>
    <col min="5" max="5" width="13.8515625" style="13" customWidth="1"/>
    <col min="6" max="6" width="30.57421875" style="13" customWidth="1"/>
    <col min="7" max="8" width="17.8515625" style="13" customWidth="1"/>
    <col min="9" max="9" width="15.00390625" style="13" customWidth="1"/>
    <col min="10" max="10" width="13.140625" style="13" customWidth="1"/>
    <col min="11" max="11" width="11.421875" style="1" customWidth="1"/>
    <col min="12" max="15" width="9.140625" style="1" customWidth="1"/>
    <col min="16" max="16" width="22.140625" style="1" customWidth="1"/>
    <col min="17" max="17" width="20.8515625" style="1" customWidth="1"/>
    <col min="18" max="16384" width="9.140625" style="1" customWidth="1"/>
  </cols>
  <sheetData>
    <row r="5" ht="12.75" thickBot="1"/>
    <row r="6" spans="1:8" ht="13.5" customHeight="1" thickBot="1">
      <c r="A6" s="187" t="s">
        <v>56</v>
      </c>
      <c r="B6" s="193"/>
      <c r="C6" s="188"/>
      <c r="D6" s="188"/>
      <c r="E6" s="188"/>
      <c r="F6" s="188"/>
      <c r="G6" s="188"/>
      <c r="H6" s="189"/>
    </row>
    <row r="7" spans="1:8" ht="12.75" thickTop="1">
      <c r="A7" s="200" t="s">
        <v>141</v>
      </c>
      <c r="B7" s="201"/>
      <c r="C7" s="190" t="s">
        <v>83</v>
      </c>
      <c r="D7" s="192" t="s">
        <v>1</v>
      </c>
      <c r="E7" s="192"/>
      <c r="F7" s="192"/>
      <c r="G7" s="192"/>
      <c r="H7" s="194"/>
    </row>
    <row r="8" spans="1:8" ht="12">
      <c r="A8" s="202"/>
      <c r="B8" s="203"/>
      <c r="C8" s="191"/>
      <c r="D8" s="197" t="s">
        <v>84</v>
      </c>
      <c r="E8" s="198" t="s">
        <v>86</v>
      </c>
      <c r="F8" s="195" t="s">
        <v>2</v>
      </c>
      <c r="G8" s="195"/>
      <c r="H8" s="196"/>
    </row>
    <row r="9" spans="1:8" ht="36.75">
      <c r="A9" s="204"/>
      <c r="B9" s="199"/>
      <c r="C9" s="192"/>
      <c r="D9" s="192"/>
      <c r="E9" s="199"/>
      <c r="F9" s="7" t="s">
        <v>3</v>
      </c>
      <c r="G9" s="7" t="s">
        <v>145</v>
      </c>
      <c r="H9" s="10" t="s">
        <v>142</v>
      </c>
    </row>
    <row r="10" spans="1:8" ht="12">
      <c r="A10" s="206"/>
      <c r="B10" s="207"/>
      <c r="C10" s="21"/>
      <c r="D10" s="22"/>
      <c r="E10" s="21"/>
      <c r="F10" s="23"/>
      <c r="G10" s="23"/>
      <c r="H10" s="24"/>
    </row>
    <row r="11" spans="1:8" ht="12">
      <c r="A11" s="208"/>
      <c r="B11" s="209"/>
      <c r="C11" s="21"/>
      <c r="D11" s="22"/>
      <c r="E11" s="21"/>
      <c r="F11" s="23"/>
      <c r="G11" s="23"/>
      <c r="H11" s="24"/>
    </row>
    <row r="12" spans="1:8" ht="12">
      <c r="A12" s="208"/>
      <c r="B12" s="209"/>
      <c r="C12" s="21"/>
      <c r="D12" s="22"/>
      <c r="E12" s="21"/>
      <c r="F12" s="23"/>
      <c r="G12" s="23"/>
      <c r="H12" s="24"/>
    </row>
    <row r="13" spans="1:8" ht="12">
      <c r="A13" s="208"/>
      <c r="B13" s="209"/>
      <c r="C13" s="21"/>
      <c r="D13" s="22"/>
      <c r="E13" s="21"/>
      <c r="F13" s="23"/>
      <c r="G13" s="23"/>
      <c r="H13" s="24"/>
    </row>
    <row r="14" spans="1:8" ht="12">
      <c r="A14" s="208"/>
      <c r="B14" s="209"/>
      <c r="C14" s="21"/>
      <c r="D14" s="22"/>
      <c r="E14" s="21"/>
      <c r="F14" s="23"/>
      <c r="G14" s="23"/>
      <c r="H14" s="24"/>
    </row>
    <row r="15" spans="1:8" ht="12">
      <c r="A15" s="208"/>
      <c r="B15" s="209"/>
      <c r="C15" s="21"/>
      <c r="D15" s="22"/>
      <c r="E15" s="21"/>
      <c r="F15" s="23"/>
      <c r="G15" s="23"/>
      <c r="H15" s="24"/>
    </row>
    <row r="16" spans="1:8" ht="12">
      <c r="A16" s="208"/>
      <c r="B16" s="209"/>
      <c r="C16" s="21"/>
      <c r="D16" s="22"/>
      <c r="E16" s="21"/>
      <c r="F16" s="23"/>
      <c r="G16" s="23"/>
      <c r="H16" s="24"/>
    </row>
    <row r="17" spans="1:8" ht="12">
      <c r="A17" s="208"/>
      <c r="B17" s="209"/>
      <c r="C17" s="21"/>
      <c r="D17" s="22"/>
      <c r="E17" s="21"/>
      <c r="F17" s="23"/>
      <c r="G17" s="23"/>
      <c r="H17" s="24"/>
    </row>
    <row r="18" spans="1:8" ht="12">
      <c r="A18" s="208"/>
      <c r="B18" s="209"/>
      <c r="C18" s="21"/>
      <c r="D18" s="22"/>
      <c r="E18" s="21"/>
      <c r="F18" s="23"/>
      <c r="G18" s="23"/>
      <c r="H18" s="24"/>
    </row>
    <row r="19" spans="1:8" ht="12">
      <c r="A19" s="208"/>
      <c r="B19" s="209"/>
      <c r="C19" s="21"/>
      <c r="D19" s="22"/>
      <c r="E19" s="21"/>
      <c r="F19" s="23"/>
      <c r="G19" s="23"/>
      <c r="H19" s="24"/>
    </row>
    <row r="20" spans="1:8" ht="12">
      <c r="A20" s="208"/>
      <c r="B20" s="209"/>
      <c r="C20" s="21"/>
      <c r="D20" s="22"/>
      <c r="E20" s="21"/>
      <c r="F20" s="23"/>
      <c r="G20" s="23"/>
      <c r="H20" s="24"/>
    </row>
    <row r="21" spans="1:8" ht="12">
      <c r="A21" s="208"/>
      <c r="B21" s="209"/>
      <c r="C21" s="21"/>
      <c r="D21" s="22"/>
      <c r="E21" s="21"/>
      <c r="F21" s="23"/>
      <c r="G21" s="23"/>
      <c r="H21" s="24"/>
    </row>
    <row r="22" spans="1:8" ht="12">
      <c r="A22" s="208"/>
      <c r="B22" s="209"/>
      <c r="C22" s="25"/>
      <c r="D22" s="26"/>
      <c r="E22" s="26"/>
      <c r="F22" s="26"/>
      <c r="G22" s="26"/>
      <c r="H22" s="27"/>
    </row>
    <row r="23" spans="1:8" ht="12.75" thickBot="1">
      <c r="A23" s="210"/>
      <c r="B23" s="211"/>
      <c r="C23" s="28"/>
      <c r="D23" s="29"/>
      <c r="E23" s="29"/>
      <c r="F23" s="29"/>
      <c r="G23" s="29"/>
      <c r="H23" s="30"/>
    </row>
    <row r="24" spans="1:2" ht="4.5" customHeight="1">
      <c r="A24" s="1"/>
      <c r="B24" s="1"/>
    </row>
    <row r="25" spans="1:8" ht="12.75" customHeight="1">
      <c r="A25" s="14" t="s">
        <v>72</v>
      </c>
      <c r="B25" s="205" t="s">
        <v>143</v>
      </c>
      <c r="C25" s="205"/>
      <c r="D25" s="205"/>
      <c r="E25" s="205"/>
      <c r="F25" s="205"/>
      <c r="G25" s="205"/>
      <c r="H25" s="205"/>
    </row>
    <row r="26" spans="1:8" ht="12.75" customHeight="1">
      <c r="A26" s="14" t="s">
        <v>68</v>
      </c>
      <c r="B26" s="205" t="s">
        <v>144</v>
      </c>
      <c r="C26" s="205"/>
      <c r="D26" s="205"/>
      <c r="E26" s="205"/>
      <c r="F26" s="205"/>
      <c r="G26" s="205"/>
      <c r="H26" s="205"/>
    </row>
    <row r="29" spans="4:5" ht="12">
      <c r="D29" s="1"/>
      <c r="E29" s="1"/>
    </row>
  </sheetData>
  <sheetProtection sheet="1" objects="1" scenarios="1" formatCells="0" formatRows="0" selectLockedCells="1"/>
  <mergeCells count="23">
    <mergeCell ref="A22:B22"/>
    <mergeCell ref="A23:B23"/>
    <mergeCell ref="A18:B18"/>
    <mergeCell ref="A19:B19"/>
    <mergeCell ref="A20:B20"/>
    <mergeCell ref="A21:B21"/>
    <mergeCell ref="B25:H25"/>
    <mergeCell ref="B26:H26"/>
    <mergeCell ref="A10:B10"/>
    <mergeCell ref="A11:B11"/>
    <mergeCell ref="A12:B12"/>
    <mergeCell ref="A13:B13"/>
    <mergeCell ref="A14:B14"/>
    <mergeCell ref="A15:B15"/>
    <mergeCell ref="A16:B16"/>
    <mergeCell ref="A17:B17"/>
    <mergeCell ref="C7:C9"/>
    <mergeCell ref="A6:H6"/>
    <mergeCell ref="D7:H7"/>
    <mergeCell ref="F8:H8"/>
    <mergeCell ref="D8:D9"/>
    <mergeCell ref="E8:E9"/>
    <mergeCell ref="A7:B9"/>
  </mergeCells>
  <dataValidations count="1">
    <dataValidation type="list" allowBlank="1" showInputMessage="1" showErrorMessage="1" sqref="C10:C23">
      <formula1>"AA, A, B, C, D, F, FX, S, DS"</formula1>
    </dataValidation>
  </dataValidations>
  <printOptions horizontalCentered="1"/>
  <pageMargins left="0" right="0" top="0" bottom="0" header="0.25" footer="0.5"/>
  <pageSetup horizontalDpi="600" verticalDpi="600" orientation="landscape" r:id="rId1"/>
  <headerFooter alignWithMargins="0">
    <oddHeader>&amp;C
&amp;"Arial,Bold"&amp;12Mississippi Department of Transportation&amp;"Arial,Regular"&amp;10
&amp;"Arial,Bold"&amp;11Office of State Aid and Road Construction&amp;"Arial,Regular"&amp;10
Concrete Quality Control Plan Form</oddHeader>
    <oddFooter>&amp;LOSARC CONCRETE QCP Form&amp;CDecember 11, 2006&amp;RPage &amp;P of &amp;N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6:N61"/>
  <sheetViews>
    <sheetView showGridLines="0" showRowColHeaders="0" workbookViewId="0" topLeftCell="A15">
      <selection activeCell="D15" sqref="D15:M15"/>
    </sheetView>
  </sheetViews>
  <sheetFormatPr defaultColWidth="9.140625" defaultRowHeight="12.75"/>
  <cols>
    <col min="1" max="2" width="3.28125" style="43" customWidth="1"/>
    <col min="3" max="3" width="5.7109375" style="43" customWidth="1"/>
    <col min="4" max="7" width="9.140625" style="43" customWidth="1"/>
    <col min="8" max="8" width="3.28125" style="43" customWidth="1"/>
    <col min="9" max="9" width="9.140625" style="43" customWidth="1"/>
    <col min="10" max="10" width="7.57421875" style="43" customWidth="1"/>
    <col min="11" max="13" width="9.140625" style="43" customWidth="1"/>
    <col min="14" max="14" width="1.28515625" style="43" customWidth="1"/>
    <col min="15" max="16384" width="9.140625" style="43" customWidth="1"/>
  </cols>
  <sheetData>
    <row r="5" ht="12.75" thickBot="1"/>
    <row r="6" spans="1:14" ht="13.5" thickBot="1">
      <c r="A6" s="218" t="s">
        <v>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3.5" thickTop="1">
      <c r="A7" s="44"/>
      <c r="B7" s="213" t="s">
        <v>89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21"/>
    </row>
    <row r="8" spans="1:14" ht="12">
      <c r="A8" s="44"/>
      <c r="B8" s="216" t="s">
        <v>97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7"/>
    </row>
    <row r="9" spans="1:14" ht="12.75">
      <c r="A9" s="44"/>
      <c r="B9" s="213" t="s">
        <v>90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21"/>
    </row>
    <row r="10" spans="1:14" ht="15" customHeight="1">
      <c r="A10" s="44"/>
      <c r="B10" s="216" t="s">
        <v>98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7"/>
    </row>
    <row r="11" spans="1:14" ht="12">
      <c r="A11" s="44"/>
      <c r="B11" s="53"/>
      <c r="C11" s="41" t="s">
        <v>91</v>
      </c>
      <c r="D11" s="41"/>
      <c r="E11" s="41"/>
      <c r="F11" s="41"/>
      <c r="G11" s="41"/>
      <c r="H11" s="53"/>
      <c r="I11" s="41" t="s">
        <v>92</v>
      </c>
      <c r="J11" s="41"/>
      <c r="K11" s="41"/>
      <c r="L11" s="41"/>
      <c r="M11" s="41"/>
      <c r="N11" s="42"/>
    </row>
    <row r="12" spans="1:14" ht="12">
      <c r="A12" s="44"/>
      <c r="B12" s="54"/>
      <c r="C12" s="41" t="s">
        <v>120</v>
      </c>
      <c r="D12" s="41"/>
      <c r="E12" s="41"/>
      <c r="F12" s="41"/>
      <c r="G12" s="41"/>
      <c r="H12" s="54"/>
      <c r="I12" s="41" t="s">
        <v>93</v>
      </c>
      <c r="J12" s="41"/>
      <c r="K12" s="41"/>
      <c r="L12" s="41"/>
      <c r="M12" s="41"/>
      <c r="N12" s="42"/>
    </row>
    <row r="13" spans="1:14" ht="12">
      <c r="A13" s="44"/>
      <c r="B13" s="54"/>
      <c r="C13" s="41" t="s">
        <v>94</v>
      </c>
      <c r="D13" s="41"/>
      <c r="E13" s="41"/>
      <c r="F13" s="41"/>
      <c r="G13" s="41"/>
      <c r="H13" s="54"/>
      <c r="I13" s="41" t="s">
        <v>96</v>
      </c>
      <c r="J13" s="41"/>
      <c r="K13" s="41"/>
      <c r="L13" s="41"/>
      <c r="M13" s="41"/>
      <c r="N13" s="42"/>
    </row>
    <row r="14" spans="1:14" ht="12">
      <c r="A14" s="44"/>
      <c r="B14" s="54"/>
      <c r="C14" s="41" t="s">
        <v>95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ht="12">
      <c r="A15" s="44"/>
      <c r="B15" s="54"/>
      <c r="C15" s="41" t="s">
        <v>100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45"/>
    </row>
    <row r="16" spans="1:14" ht="12">
      <c r="A16" s="44"/>
      <c r="B16" s="41"/>
      <c r="C16" s="4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45"/>
    </row>
    <row r="17" spans="1:14" ht="12">
      <c r="A17" s="44"/>
      <c r="B17" s="41"/>
      <c r="C17" s="41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45"/>
    </row>
    <row r="18" spans="1:14" ht="12">
      <c r="A18" s="44"/>
      <c r="B18" s="41"/>
      <c r="C18" s="4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45"/>
    </row>
    <row r="19" spans="1:14" ht="4.5" customHeight="1" thickBot="1">
      <c r="A19" s="46"/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ht="12.75" thickBot="1"/>
    <row r="21" spans="1:14" ht="13.5" thickBot="1">
      <c r="A21" s="218" t="s">
        <v>53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</row>
    <row r="22" spans="1:14" ht="12.75" thickTop="1">
      <c r="A22" s="44"/>
      <c r="B22" s="216" t="s">
        <v>99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</row>
    <row r="23" spans="1:14" ht="12">
      <c r="A23" s="44"/>
      <c r="B23" s="53"/>
      <c r="C23" s="222" t="s">
        <v>87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</row>
    <row r="24" spans="1:14" ht="12">
      <c r="A24" s="44"/>
      <c r="B24" s="54"/>
      <c r="C24" s="222" t="s">
        <v>88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</row>
    <row r="25" spans="1:14" ht="12">
      <c r="A25" s="44"/>
      <c r="B25" s="54"/>
      <c r="C25" s="41" t="s">
        <v>100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45"/>
    </row>
    <row r="26" spans="1:14" ht="12">
      <c r="A26" s="44"/>
      <c r="B26" s="41"/>
      <c r="C26" s="41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45"/>
    </row>
    <row r="27" spans="1:14" ht="12">
      <c r="A27" s="44"/>
      <c r="B27" s="41"/>
      <c r="C27" s="4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45"/>
    </row>
    <row r="28" spans="1:14" ht="12">
      <c r="A28" s="44"/>
      <c r="B28" s="41"/>
      <c r="C28" s="4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45"/>
    </row>
    <row r="29" spans="1:14" ht="4.5" customHeight="1" thickBot="1">
      <c r="A29" s="46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ht="12.75" thickBot="1"/>
    <row r="31" spans="1:14" ht="13.5" thickBot="1">
      <c r="A31" s="218" t="s">
        <v>101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20"/>
    </row>
    <row r="32" spans="1:14" ht="13.5" thickTop="1">
      <c r="A32" s="44"/>
      <c r="B32" s="214" t="s">
        <v>55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5"/>
    </row>
    <row r="33" spans="1:14" ht="12.75">
      <c r="A33" s="44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50"/>
    </row>
    <row r="34" spans="1:14" ht="12.75">
      <c r="A34" s="44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50"/>
    </row>
    <row r="35" spans="1:14" ht="12.75">
      <c r="A35" s="44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50"/>
    </row>
    <row r="36" spans="1:14" ht="12.75">
      <c r="A36" s="44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50"/>
    </row>
    <row r="37" spans="1:14" ht="12.75">
      <c r="A37" s="44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50"/>
    </row>
    <row r="38" spans="1:14" ht="12.75">
      <c r="A38" s="44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50"/>
    </row>
    <row r="39" spans="1:14" ht="12.75">
      <c r="A39" s="44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50"/>
    </row>
    <row r="40" spans="1:14" ht="12.75">
      <c r="A40" s="4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50"/>
    </row>
    <row r="41" spans="1:14" ht="4.5" customHeight="1">
      <c r="A41" s="44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50"/>
    </row>
    <row r="42" spans="1:14" ht="12.75">
      <c r="A42" s="44"/>
      <c r="B42" s="214" t="s">
        <v>54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5"/>
    </row>
    <row r="43" spans="1:14" ht="12.75">
      <c r="A43" s="44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50"/>
    </row>
    <row r="44" spans="1:14" ht="12.75">
      <c r="A44" s="44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50"/>
    </row>
    <row r="45" spans="1:14" ht="12.75">
      <c r="A45" s="44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50"/>
    </row>
    <row r="46" spans="1:14" ht="12.75">
      <c r="A46" s="44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50"/>
    </row>
    <row r="47" spans="1:14" ht="12.75">
      <c r="A47" s="44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50"/>
    </row>
    <row r="48" spans="1:14" ht="12.75">
      <c r="A48" s="44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50"/>
    </row>
    <row r="49" spans="1:14" ht="12.75">
      <c r="A49" s="44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50"/>
    </row>
    <row r="50" spans="1:14" ht="12.75">
      <c r="A50" s="44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50"/>
    </row>
    <row r="51" spans="1:14" ht="4.5" customHeight="1">
      <c r="A51" s="44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50"/>
    </row>
    <row r="52" spans="1:14" ht="12.75">
      <c r="A52" s="44"/>
      <c r="B52" s="214" t="s">
        <v>138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</row>
    <row r="53" spans="1:14" ht="12.75">
      <c r="A53" s="44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50"/>
    </row>
    <row r="54" spans="1:14" ht="12.75">
      <c r="A54" s="44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50"/>
    </row>
    <row r="55" spans="1:14" ht="12.75">
      <c r="A55" s="44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50"/>
    </row>
    <row r="56" spans="1:14" ht="12.75">
      <c r="A56" s="44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50"/>
    </row>
    <row r="57" spans="1:14" ht="12.75">
      <c r="A57" s="44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50"/>
    </row>
    <row r="58" spans="1:14" ht="12.75">
      <c r="A58" s="44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50"/>
    </row>
    <row r="59" spans="1:14" ht="12.75">
      <c r="A59" s="44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50"/>
    </row>
    <row r="60" spans="1:14" ht="12.75">
      <c r="A60" s="44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50"/>
    </row>
    <row r="61" spans="1:14" ht="4.5" customHeight="1" thickBot="1">
      <c r="A61" s="46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2"/>
    </row>
  </sheetData>
  <sheetProtection sheet="1" objects="1" scenarios="1" formatCells="0" formatRows="0" selectLockedCells="1"/>
  <mergeCells count="47">
    <mergeCell ref="B60:M60"/>
    <mergeCell ref="B38:M38"/>
    <mergeCell ref="B39:M39"/>
    <mergeCell ref="B40:M40"/>
    <mergeCell ref="B50:M50"/>
    <mergeCell ref="B53:M53"/>
    <mergeCell ref="B57:M57"/>
    <mergeCell ref="B58:M58"/>
    <mergeCell ref="B59:M59"/>
    <mergeCell ref="B43:M43"/>
    <mergeCell ref="B46:M46"/>
    <mergeCell ref="A31:N31"/>
    <mergeCell ref="D25:M25"/>
    <mergeCell ref="D28:M28"/>
    <mergeCell ref="B33:M33"/>
    <mergeCell ref="B32:N32"/>
    <mergeCell ref="D27:M27"/>
    <mergeCell ref="D26:M26"/>
    <mergeCell ref="B34:M34"/>
    <mergeCell ref="B35:M35"/>
    <mergeCell ref="D18:M18"/>
    <mergeCell ref="B22:N22"/>
    <mergeCell ref="C24:N24"/>
    <mergeCell ref="D15:M15"/>
    <mergeCell ref="C23:N23"/>
    <mergeCell ref="D17:M17"/>
    <mergeCell ref="D16:M16"/>
    <mergeCell ref="A21:N21"/>
    <mergeCell ref="B10:N10"/>
    <mergeCell ref="A6:N6"/>
    <mergeCell ref="B7:N7"/>
    <mergeCell ref="B9:N9"/>
    <mergeCell ref="B8:N8"/>
    <mergeCell ref="B36:M36"/>
    <mergeCell ref="B44:M44"/>
    <mergeCell ref="B37:M37"/>
    <mergeCell ref="B42:N42"/>
    <mergeCell ref="B54:M54"/>
    <mergeCell ref="B55:M55"/>
    <mergeCell ref="B56:M56"/>
    <mergeCell ref="B41:M41"/>
    <mergeCell ref="B51:M51"/>
    <mergeCell ref="B52:N52"/>
    <mergeCell ref="B47:M47"/>
    <mergeCell ref="B49:M49"/>
    <mergeCell ref="B48:M48"/>
    <mergeCell ref="B45:M45"/>
  </mergeCells>
  <dataValidations count="1">
    <dataValidation type="list" allowBlank="1" showInputMessage="1" showErrorMessage="1" sqref="B11:B15 H11:H13 B23:B25">
      <formula1>"X"</formula1>
    </dataValidation>
  </dataValidations>
  <printOptions horizontalCentered="1"/>
  <pageMargins left="0" right="0" top="0" bottom="0" header="0.25" footer="0.25"/>
  <pageSetup horizontalDpi="600" verticalDpi="600" orientation="portrait" r:id="rId1"/>
  <headerFooter alignWithMargins="0">
    <oddHeader>&amp;C&amp;"Arial,Bold"&amp;12
Mississippi Department of Transportation&amp;"Arial,Regular"&amp;10
&amp;"Arial,Bold"&amp;11Office of State Aid and Road Construction&amp;"Arial,Regular"&amp;10
Concrete Quality Control Plan Form</oddHeader>
    <oddFooter>&amp;LOSARC CONCRETE QCP Form&amp;CDecember 11, 2006&amp;RPage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J40"/>
  <sheetViews>
    <sheetView showGridLines="0" showRowColHeaders="0" workbookViewId="0" topLeftCell="A25">
      <selection activeCell="A18" sqref="B19:D19"/>
    </sheetView>
  </sheetViews>
  <sheetFormatPr defaultColWidth="9.140625" defaultRowHeight="12.75"/>
  <cols>
    <col min="1" max="9" width="9.140625" style="119" customWidth="1"/>
    <col min="10" max="10" width="15.28125" style="119" customWidth="1"/>
    <col min="11" max="16384" width="9.140625" style="119" customWidth="1"/>
  </cols>
  <sheetData>
    <row r="1" spans="1:10" ht="12">
      <c r="A1" s="225" t="s">
        <v>134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8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8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8.7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18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ht="18.7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ht="18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ht="18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ht="18.7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ht="18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8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8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8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18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8.7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18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8.7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18.7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8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8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8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ht="18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8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8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ht="18.7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ht="18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ht="18.7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ht="18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ht="18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ht="18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8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8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8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s="122" customFormat="1" ht="18.7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s="122" customFormat="1" ht="18.7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</sheetData>
  <sheetProtection sheet="1" objects="1" scenarios="1" formatCells="0" selectLockedCells="1"/>
  <mergeCells count="1">
    <mergeCell ref="A1:J1"/>
  </mergeCells>
  <printOptions/>
  <pageMargins left="0.5" right="0.5" top="0.5" bottom="0.5" header="0.5" footer="0.5"/>
  <pageSetup horizontalDpi="600" verticalDpi="600" orientation="portrait" r:id="rId1"/>
  <headerFooter alignWithMargins="0">
    <oddFooter>&amp;L&amp;F&amp;R&amp;P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abrowne</dc:creator>
  <cp:keywords/>
  <dc:description/>
  <cp:lastModifiedBy>bill</cp:lastModifiedBy>
  <cp:lastPrinted>2006-12-11T16:36:25Z</cp:lastPrinted>
  <dcterms:created xsi:type="dcterms:W3CDTF">2003-07-30T19:34:43Z</dcterms:created>
  <dcterms:modified xsi:type="dcterms:W3CDTF">2006-12-11T16:55:53Z</dcterms:modified>
  <cp:category/>
  <cp:version/>
  <cp:contentType/>
  <cp:contentStatus/>
</cp:coreProperties>
</file>